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tabRatio="691" firstSheet="1" activeTab="6"/>
  </bookViews>
  <sheets>
    <sheet name="4.1 приложение" sheetId="2" r:id="rId1"/>
    <sheet name="4.1.1 приложение" sheetId="39" r:id="rId2"/>
    <sheet name="4.1.2 приложение" sheetId="40" r:id="rId3"/>
    <sheet name="4.2 приложение" sheetId="6" r:id="rId4"/>
    <sheet name="4.2.1 приложение" sheetId="41" r:id="rId5"/>
    <sheet name="4.3 приложение" sheetId="4" r:id="rId6"/>
    <sheet name="4.4 приложение" sheetId="5" r:id="rId7"/>
  </sheets>
  <definedNames>
    <definedName name="_xlnm._FilterDatabase" localSheetId="0" hidden="1">'4.1 приложение'!$B$8:$BM$8</definedName>
    <definedName name="_xlnm._FilterDatabase" localSheetId="1" hidden="1">'4.1.1 приложение'!$B$8:$BM$8</definedName>
    <definedName name="_xlnm._FilterDatabase" localSheetId="2" hidden="1">'4.1.2 приложение'!$B$8:$BM$8</definedName>
    <definedName name="_xlnm._FilterDatabase" localSheetId="3" hidden="1">'4.2 приложение'!$B$7:$BL$7</definedName>
    <definedName name="_xlnm._FilterDatabase" localSheetId="4" hidden="1">'4.2.1 приложение'!$B$7:$BL$7</definedName>
    <definedName name="_xlnm._FilterDatabase" localSheetId="5" hidden="1">'4.3 приложение'!$B$7:$BK$85</definedName>
    <definedName name="_xlnm._FilterDatabase" localSheetId="6" hidden="1">'4.4 приложение'!$B$8:$BL$8</definedName>
    <definedName name="_xlnm.Print_Area" localSheetId="0">'4.1 приложение'!$B$1:$BO$34</definedName>
    <definedName name="_xlnm.Print_Area" localSheetId="1">'4.1.1 приложение'!$A$1:$BO$19</definedName>
    <definedName name="_xlnm.Print_Area" localSheetId="2">'4.1.2 приложение'!$A$1:$BO$17</definedName>
    <definedName name="_xlnm.Print_Area" localSheetId="3">'4.2 приложение'!$B$1:$BL$81</definedName>
    <definedName name="_xlnm.Print_Area" localSheetId="4">'4.2.1 приложение'!$B$1:$BL$19</definedName>
    <definedName name="_xlnm.Print_Area" localSheetId="5">'4.3 приложение'!$B$1:$BO$87</definedName>
    <definedName name="_xlnm.Print_Area" localSheetId="6">'4.4 приложение'!$A$1:$BN$13</definedName>
  </definedNames>
  <calcPr calcId="162913"/>
</workbook>
</file>

<file path=xl/calcChain.xml><?xml version="1.0" encoding="utf-8"?>
<calcChain xmlns="http://schemas.openxmlformats.org/spreadsheetml/2006/main">
  <c r="AP13" i="39" l="1"/>
  <c r="AP12" i="39"/>
  <c r="AP11" i="39"/>
  <c r="AP10" i="39"/>
  <c r="AP9" i="39"/>
  <c r="BK77" i="6"/>
  <c r="BK76" i="6"/>
  <c r="BK75" i="6"/>
  <c r="BK74" i="6"/>
  <c r="BK73" i="6"/>
  <c r="BK72" i="6"/>
  <c r="BK71" i="6"/>
  <c r="BK70" i="6"/>
  <c r="BK69" i="6"/>
  <c r="BK68" i="6"/>
  <c r="BK67" i="6"/>
  <c r="BK66" i="6"/>
  <c r="BK65" i="6"/>
  <c r="BK64" i="6"/>
  <c r="BK63" i="6"/>
  <c r="BK62" i="6"/>
  <c r="BK61" i="6"/>
  <c r="BK60" i="6"/>
  <c r="BK59" i="6"/>
  <c r="BK58" i="6"/>
  <c r="BK57" i="6"/>
  <c r="BK56" i="6"/>
  <c r="BK55" i="6"/>
  <c r="BK54" i="6"/>
  <c r="BK53" i="6"/>
  <c r="BK52" i="6"/>
  <c r="BK51" i="6"/>
  <c r="BK50" i="6"/>
  <c r="BK49" i="6"/>
  <c r="BK48" i="6"/>
  <c r="BK47" i="6"/>
  <c r="BK46" i="6"/>
  <c r="BK45" i="6"/>
  <c r="BK44" i="6"/>
  <c r="BK43" i="6"/>
  <c r="BK42" i="6"/>
  <c r="BK41" i="6"/>
  <c r="BK40" i="6"/>
  <c r="BK39" i="6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4" i="6"/>
  <c r="BK23" i="6"/>
  <c r="BK22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K9" i="6"/>
  <c r="BK8" i="6"/>
  <c r="AO77" i="6"/>
  <c r="AO76" i="6"/>
  <c r="AO75" i="6"/>
  <c r="AO74" i="6"/>
  <c r="AO73" i="6"/>
  <c r="AO72" i="6"/>
  <c r="AO71" i="6"/>
  <c r="AO70" i="6"/>
  <c r="AO69" i="6"/>
  <c r="AO68" i="6"/>
  <c r="AO67" i="6"/>
  <c r="AO66" i="6"/>
  <c r="AO65" i="6"/>
  <c r="AO64" i="6"/>
  <c r="AO63" i="6"/>
  <c r="AO62" i="6"/>
  <c r="AO61" i="6"/>
  <c r="AO60" i="6"/>
  <c r="AO59" i="6"/>
  <c r="AO58" i="6"/>
  <c r="AO57" i="6"/>
  <c r="AO56" i="6"/>
  <c r="AO55" i="6"/>
  <c r="AO54" i="6"/>
  <c r="AO53" i="6"/>
  <c r="AO52" i="6"/>
  <c r="AO51" i="6"/>
  <c r="AO50" i="6"/>
  <c r="AO49" i="6"/>
  <c r="AO48" i="6"/>
  <c r="AO47" i="6"/>
  <c r="AO46" i="6"/>
  <c r="AO45" i="6"/>
  <c r="AO44" i="6"/>
  <c r="AO43" i="6"/>
  <c r="AO42" i="6"/>
  <c r="AO41" i="6"/>
  <c r="AO40" i="6"/>
  <c r="AO39" i="6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4" i="6"/>
  <c r="AO23" i="6"/>
  <c r="AO22" i="6"/>
  <c r="AO21" i="6"/>
  <c r="AO20" i="6"/>
  <c r="AO19" i="6"/>
  <c r="AO18" i="6"/>
  <c r="AO17" i="6"/>
  <c r="AO16" i="6"/>
  <c r="AO15" i="6"/>
  <c r="AO14" i="6"/>
  <c r="AO13" i="6"/>
  <c r="AO12" i="6"/>
  <c r="AO11" i="6"/>
  <c r="AO10" i="6"/>
  <c r="AO9" i="6"/>
  <c r="AO8" i="6"/>
  <c r="AD77" i="6"/>
  <c r="AD76" i="6"/>
  <c r="AD75" i="6"/>
  <c r="AD74" i="6"/>
  <c r="AD73" i="6"/>
  <c r="AD72" i="6"/>
  <c r="AD71" i="6"/>
  <c r="AD70" i="6"/>
  <c r="AD69" i="6"/>
  <c r="AD68" i="6"/>
  <c r="AD67" i="6"/>
  <c r="AD66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8" i="6"/>
  <c r="AG22" i="2" l="1"/>
  <c r="AH21" i="2"/>
  <c r="AG21" i="2"/>
  <c r="AG20" i="2"/>
  <c r="AH16" i="2"/>
  <c r="AG16" i="2"/>
  <c r="AI15" i="2"/>
  <c r="AG13" i="2"/>
  <c r="AI11" i="2"/>
  <c r="AJ9" i="2"/>
  <c r="V22" i="2"/>
  <c r="W21" i="2"/>
  <c r="V21" i="2"/>
  <c r="V20" i="2"/>
  <c r="W16" i="2"/>
  <c r="V16" i="2"/>
  <c r="X15" i="2"/>
  <c r="V13" i="2"/>
  <c r="X11" i="2"/>
  <c r="Y9" i="2"/>
  <c r="BK10" i="5" l="1"/>
  <c r="BK9" i="5"/>
  <c r="AT10" i="5"/>
  <c r="AQ10" i="5" l="1"/>
  <c r="AQ11" i="5" s="1"/>
  <c r="AR10" i="5"/>
  <c r="AR11" i="5" s="1"/>
  <c r="AS10" i="5"/>
  <c r="AS11" i="5" s="1"/>
  <c r="AT11" i="5"/>
  <c r="M9" i="5" l="1"/>
  <c r="R85" i="4" l="1"/>
  <c r="R91" i="4" s="1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T78" i="6" l="1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AR78" i="6"/>
  <c r="AS78" i="6"/>
  <c r="AT78" i="6"/>
  <c r="AU78" i="6"/>
  <c r="AV78" i="6"/>
  <c r="AW78" i="6"/>
  <c r="AX78" i="6"/>
  <c r="AY78" i="6"/>
  <c r="AZ78" i="6"/>
  <c r="BA78" i="6"/>
  <c r="BB78" i="6"/>
  <c r="BC78" i="6"/>
  <c r="BD78" i="6"/>
  <c r="BE78" i="6"/>
  <c r="BF78" i="6"/>
  <c r="BG78" i="6"/>
  <c r="BH78" i="6"/>
  <c r="BI78" i="6"/>
  <c r="BJ78" i="6"/>
  <c r="S78" i="6"/>
  <c r="AE10" i="39" l="1"/>
  <c r="AE11" i="39"/>
  <c r="AE12" i="39"/>
  <c r="AE13" i="39"/>
  <c r="AE9" i="39"/>
  <c r="U14" i="39"/>
  <c r="V14" i="39"/>
  <c r="W14" i="39"/>
  <c r="X14" i="39"/>
  <c r="Y14" i="39"/>
  <c r="Z14" i="39"/>
  <c r="AA14" i="39"/>
  <c r="AB14" i="39"/>
  <c r="AC14" i="39"/>
  <c r="AD14" i="39"/>
  <c r="AF14" i="39"/>
  <c r="AG14" i="39"/>
  <c r="AH14" i="39"/>
  <c r="AI14" i="39"/>
  <c r="AJ14" i="39"/>
  <c r="AK14" i="39"/>
  <c r="AL14" i="39"/>
  <c r="AM14" i="39"/>
  <c r="AN14" i="39"/>
  <c r="AO14" i="39"/>
  <c r="AP14" i="39"/>
  <c r="AQ14" i="39"/>
  <c r="AR14" i="39"/>
  <c r="AS14" i="39"/>
  <c r="AT14" i="39"/>
  <c r="AU14" i="39"/>
  <c r="AV14" i="39"/>
  <c r="AW14" i="39"/>
  <c r="AX14" i="39"/>
  <c r="AY14" i="39"/>
  <c r="AZ14" i="39"/>
  <c r="BA14" i="39"/>
  <c r="BB14" i="39"/>
  <c r="BC14" i="39"/>
  <c r="BD14" i="39"/>
  <c r="BE14" i="39"/>
  <c r="BF14" i="39"/>
  <c r="BG14" i="39"/>
  <c r="BH14" i="39"/>
  <c r="BI14" i="39"/>
  <c r="BJ14" i="39"/>
  <c r="BK14" i="39"/>
  <c r="T9" i="39"/>
  <c r="R9" i="39" s="1"/>
  <c r="T10" i="39"/>
  <c r="R10" i="39" s="1"/>
  <c r="T11" i="39"/>
  <c r="R11" i="39" s="1"/>
  <c r="T12" i="39"/>
  <c r="R12" i="39" s="1"/>
  <c r="T13" i="39"/>
  <c r="R13" i="39" s="1"/>
  <c r="T14" i="39" l="1"/>
  <c r="AE14" i="39"/>
  <c r="BA23" i="2" l="1"/>
  <c r="BA24" i="2"/>
  <c r="BA25" i="2"/>
  <c r="BA26" i="2"/>
  <c r="BA27" i="2"/>
  <c r="BA28" i="2"/>
  <c r="AP28" i="2"/>
  <c r="AP27" i="2"/>
  <c r="AP26" i="2"/>
  <c r="AP25" i="2"/>
  <c r="AP24" i="2"/>
  <c r="AP23" i="2"/>
  <c r="AE24" i="2"/>
  <c r="AE25" i="2"/>
  <c r="AE26" i="2"/>
  <c r="AE27" i="2"/>
  <c r="AE28" i="2"/>
  <c r="AE23" i="2"/>
  <c r="U29" i="2"/>
  <c r="V29" i="2"/>
  <c r="W29" i="2"/>
  <c r="X29" i="2"/>
  <c r="Y29" i="2"/>
  <c r="Z29" i="2"/>
  <c r="AA29" i="2"/>
  <c r="AB29" i="2"/>
  <c r="AC29" i="2"/>
  <c r="AD29" i="2"/>
  <c r="AF29" i="2"/>
  <c r="AG29" i="2"/>
  <c r="AH29" i="2"/>
  <c r="AI29" i="2"/>
  <c r="AJ29" i="2"/>
  <c r="AK29" i="2"/>
  <c r="AL29" i="2"/>
  <c r="AM29" i="2"/>
  <c r="AN29" i="2"/>
  <c r="AO29" i="2"/>
  <c r="AQ29" i="2"/>
  <c r="AR29" i="2"/>
  <c r="AS29" i="2"/>
  <c r="AT29" i="2"/>
  <c r="AU29" i="2"/>
  <c r="AV29" i="2"/>
  <c r="AW29" i="2"/>
  <c r="AX29" i="2"/>
  <c r="AY29" i="2"/>
  <c r="AZ29" i="2"/>
  <c r="BB29" i="2"/>
  <c r="BC29" i="2"/>
  <c r="BD29" i="2"/>
  <c r="BE29" i="2"/>
  <c r="BF29" i="2"/>
  <c r="BG29" i="2"/>
  <c r="BH29" i="2"/>
  <c r="BI29" i="2"/>
  <c r="BJ29" i="2"/>
  <c r="BK29" i="2"/>
  <c r="T24" i="2"/>
  <c r="BL24" i="2" s="1"/>
  <c r="T25" i="2"/>
  <c r="BL25" i="2" s="1"/>
  <c r="T26" i="2"/>
  <c r="T27" i="2"/>
  <c r="BL27" i="2" s="1"/>
  <c r="T28" i="2"/>
  <c r="T23" i="2"/>
  <c r="BL23" i="2" s="1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P16" i="2"/>
  <c r="AP17" i="2"/>
  <c r="AP18" i="2"/>
  <c r="AP19" i="2"/>
  <c r="AP20" i="2"/>
  <c r="AP21" i="2"/>
  <c r="AP22" i="2"/>
  <c r="AP10" i="2"/>
  <c r="AP11" i="2"/>
  <c r="AP12" i="2"/>
  <c r="AP13" i="2"/>
  <c r="AP14" i="2"/>
  <c r="AP15" i="2"/>
  <c r="AP9" i="2"/>
  <c r="AE22" i="2"/>
  <c r="AE21" i="2"/>
  <c r="AE20" i="2"/>
  <c r="AE19" i="2"/>
  <c r="AE18" i="2"/>
  <c r="AE17" i="2"/>
  <c r="AE15" i="2"/>
  <c r="AE14" i="2"/>
  <c r="AE13" i="2"/>
  <c r="AE12" i="2"/>
  <c r="AE11" i="2"/>
  <c r="AE10" i="2"/>
  <c r="AE9" i="2"/>
  <c r="T22" i="2"/>
  <c r="T20" i="2"/>
  <c r="T19" i="2"/>
  <c r="T18" i="2"/>
  <c r="T17" i="2"/>
  <c r="T16" i="2"/>
  <c r="T15" i="2"/>
  <c r="T14" i="2"/>
  <c r="T13" i="2"/>
  <c r="T12" i="2"/>
  <c r="BL12" i="2" s="1"/>
  <c r="R12" i="2" s="1"/>
  <c r="T11" i="2"/>
  <c r="T10" i="2"/>
  <c r="T9" i="2"/>
  <c r="M18" i="2"/>
  <c r="M19" i="2"/>
  <c r="M20" i="2"/>
  <c r="M21" i="2"/>
  <c r="M22" i="2"/>
  <c r="M10" i="2"/>
  <c r="M11" i="2"/>
  <c r="M12" i="2"/>
  <c r="M13" i="2"/>
  <c r="M14" i="2"/>
  <c r="M15" i="2"/>
  <c r="M16" i="2"/>
  <c r="M17" i="2"/>
  <c r="M9" i="2"/>
  <c r="BL22" i="2" l="1"/>
  <c r="R22" i="2" s="1"/>
  <c r="BL20" i="2"/>
  <c r="R20" i="2" s="1"/>
  <c r="BL28" i="2"/>
  <c r="BL16" i="2"/>
  <c r="R16" i="2" s="1"/>
  <c r="BA29" i="2"/>
  <c r="BL26" i="2"/>
  <c r="AP29" i="2"/>
  <c r="T29" i="2"/>
  <c r="BL14" i="2"/>
  <c r="R14" i="2" s="1"/>
  <c r="BL18" i="2"/>
  <c r="R18" i="2" s="1"/>
  <c r="BL11" i="2"/>
  <c r="R11" i="2" s="1"/>
  <c r="BL10" i="2"/>
  <c r="R10" i="2" s="1"/>
  <c r="BL15" i="2"/>
  <c r="R15" i="2" s="1"/>
  <c r="BL19" i="2"/>
  <c r="R19" i="2" s="1"/>
  <c r="BL13" i="2"/>
  <c r="R13" i="2" s="1"/>
  <c r="BL17" i="2"/>
  <c r="R17" i="2" s="1"/>
  <c r="BL9" i="2"/>
  <c r="R9" i="2" s="1"/>
  <c r="T21" i="2"/>
  <c r="BL21" i="2" s="1"/>
  <c r="R21" i="2" s="1"/>
  <c r="AE16" i="2"/>
  <c r="AE29" i="2" s="1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10" i="2"/>
</calcChain>
</file>

<file path=xl/sharedStrings.xml><?xml version="1.0" encoding="utf-8"?>
<sst xmlns="http://schemas.openxmlformats.org/spreadsheetml/2006/main" count="2185" uniqueCount="616">
  <si>
    <t>№ п/п</t>
  </si>
  <si>
    <t>Адрес объекта</t>
  </si>
  <si>
    <t>ИТОГО</t>
  </si>
  <si>
    <t>Площадь объектов (кв.м.)</t>
  </si>
  <si>
    <t>Наименование ремонтных работ (в случае, если выборочный капремонт)</t>
  </si>
  <si>
    <t>Площадь планируемого объекта (кв.м.)</t>
  </si>
  <si>
    <t xml:space="preserve">Единицы измерения мощности планируемого объекта (посещений в смену, койко-мест для стационаров) </t>
  </si>
  <si>
    <t>Консолидированный бюджет, в том числе по годам:</t>
  </si>
  <si>
    <t>Федеральный бюджет, в том числе по годам:</t>
  </si>
  <si>
    <t xml:space="preserve">Запланированный год завершения мероприятия по объекту  </t>
  </si>
  <si>
    <t>Запланированный год завершения мероприятия по объекту</t>
  </si>
  <si>
    <t>Износ (%) (заполняется в случаях приобретения объекта недвижимости взамен существующего)**</t>
  </si>
  <si>
    <t xml:space="preserve">Планируемое мероприятие (реконструкция, строительство взамен существующего, новое строительство) </t>
  </si>
  <si>
    <t>Региональный бюджет, в том числе по годам:</t>
  </si>
  <si>
    <t>Планируемое мероприятие  (капитальный ремонт, выборочный ремонт)</t>
  </si>
  <si>
    <t>Планируемое мероприятие  (приобретение объекта недвижимого имущества или некапитального строения взамен существующего или приобретение объекта недвижимого имущества или некапитального строения)</t>
  </si>
  <si>
    <t>Опорный населенный пункт (да/нет)</t>
  </si>
  <si>
    <t>Наименование заказчика (застройщика)</t>
  </si>
  <si>
    <t>Сельская территория (да/нет)</t>
  </si>
  <si>
    <t>Арктическая зона (да/нет)</t>
  </si>
  <si>
    <t>Износ (%)*</t>
  </si>
  <si>
    <t>* 81 и более % - строительство взамен существующего, при указании износа меньше 80 % наименование объекта следует дополнить словами: «(приспособленное помещение) или (арендованное помещение)».</t>
  </si>
  <si>
    <t>**Включение объектов в перечень медицинских организаций, реализация которых финансируется в рамках региональной программы модернизации, должно осуществляться с учетом численности населения, прикрепленного к медицинским организациям для медицинского обслуживания, с учетом прогнозной численности населения для вновь создаваемых объектов, а также с учетом обслуживаемого населения для тех видов медицинских организаций, у которых отсутствует прикрепленное население.</t>
  </si>
  <si>
    <t>Наименование объекта (в соответствии с  заключением  экспертизы, при отсутствии - в соответствии с заданием на разработку проектно-сметной документации)</t>
  </si>
  <si>
    <t>Сметная стоимость объекта по заключению экспертизы или предполагаемая стоимость по заданию на разработку ПСД</t>
  </si>
  <si>
    <t>Не софинансируемые за счет средств федерального бюджета расходы субъекта Российской Федерации в части мероприятий по строительству (реконструкции), в том числе по годам**</t>
  </si>
  <si>
    <t>Год ввода объекта в эксплуатацию</t>
  </si>
  <si>
    <t xml:space="preserve">***Заполняется в обязательном порядке, в случаях, если на реализацию мероприятия предусмотрены дополнительные объемы финансирования. </t>
  </si>
  <si>
    <t xml:space="preserve">*40 – 80% - капитальный ремонт
**Включение объектов в перечень медицинских организаций, строительство, реконструкция и капитальный ремонт финансируется в рамках региональной программы, должно осуществляться с учетом численности населения, прикрепленного к медицинским организациям для медицинского обслуживания
</t>
  </si>
  <si>
    <t>Наличие детских подразделений (при наличии, указать численность детского населения, при отсутствии указать - нет)</t>
  </si>
  <si>
    <t>Год определения сметной стоимости по заключению экспертизы, или год определения предполагаемой стоимости по заданию на разработку ПСД</t>
  </si>
  <si>
    <t xml:space="preserve">Месяц, год получения лицензии на осуществление медицинской деятельности </t>
  </si>
  <si>
    <t>Краткое наименование объекта (РБ, ЦРБ, ФАП, ВА, ФЗ, ФП, ЦВОП, ПД, П, УБ, стационар, ЖК, поликлиническое подразделение)</t>
  </si>
  <si>
    <t>Объем работ (кв.м.)</t>
  </si>
  <si>
    <t>Износ (%) (заполняется в случаях приобретения модульных конструкций взамен существующего)*</t>
  </si>
  <si>
    <t>***заполняется в обязательном порядке в случаях если на выполнение  капитального ремонта в бюджете субъекта Российской Федерации будут предусмотрены дополнительные объемы финансирования.</t>
  </si>
  <si>
    <t>* 81 и более % - указываются данные об износе объектов, взамен которого планируется приобретение и монтаж быстровозводимых модульных конструкций для медицинской организации первичного звена здравоохранения, при этом при указании износа меньше 80 % наименование объекта следует дополнить словами «(приспособленное помещение) или (арендованное помещение)».
**Включение объектов в перечень медицинских организаций, реализация которых финансируется в рамках региональной программы модернизации, должно осуществляться с учетом численности населения, прикрепленного к медицинским организациям для медицинского обслуживания, с учетом прогнозной численности населения для вновь создаваемых объектов, а также с учетом обслуживаемого населения для тех видов медицинских организаций, у которых отсутствует прикрепленное население.
***Заполняется в обязательном порядке, если для приобретения БМК и ввода его в эксплуатацию в бюджете субъекта Российской Федерации будут предусмотрены дополнительные объемы финансирования.</t>
  </si>
  <si>
    <t>*81 и более % - указываются данные об износе объектов, взамен которого планируется приобретение объекта недвижимости для медицинской организации первичного звена здравоохранения, при этом при указании износа меньше 80 % наименование объекта следует дополнить словами «(приспособленное помещение) или (арендованное помещение)».
** Включение объектов в перечень медицинских организаций, реализация которых финансируется в рамках региональной программы модернизации, должно осуществляться с учетом численности населения, прикрепленного к медицинским организациям для медицинского обслуживания, с учетом прогнозной численности населения для вновь создаваемых объектов, а также с учетом обслуживаемого населения для тех видов медицинских организаций, у которых отсутствует прикрепленное население.
***Заполняется в обязательном порядке, если для приобретения объекта недвижимого имущества и ввода его в эксплуатацию в бюджете субъекта Российской Федерации будут предусмотрены дополнительные объемы финансировани.</t>
  </si>
  <si>
    <t>Наименование заказчика (полностью)</t>
  </si>
  <si>
    <t>Площадь  объекта кв.м (в соответствии с  заключением экспертизы, при отсутствии - в соответствии с заданием на разработку ПСД )</t>
  </si>
  <si>
    <t>Мощность  объекта (в соответствии с  заключением экспертизы, при отсутствии - в соответствии с заданием на разработку ПСД)</t>
  </si>
  <si>
    <t>Единицы измерения мощности  объекта (посещений в смену, койко-мест для стационаров) в соответствии с  заключением экспертизы, при отсутствии - в соответствии с заданием на разработку ПСД</t>
  </si>
  <si>
    <t xml:space="preserve">Полное наименование объекта </t>
  </si>
  <si>
    <t>Краткое наименование объекта (РБ, ЦРБ, ФАП, ВА, ФЗ, ФП, ЦВОП, ПД, П, УБ, стационар,  поликлиническое подразделение)</t>
  </si>
  <si>
    <t>Мощность планируемого объекта (согласно ст.15)</t>
  </si>
  <si>
    <r>
      <t xml:space="preserve">Количество населения, </t>
    </r>
    <r>
      <rPr>
        <b/>
        <i/>
        <sz val="10"/>
        <rFont val="Times New Roman"/>
        <family val="1"/>
        <charset val="204"/>
      </rPr>
      <t>обслуживаемое</t>
    </r>
    <r>
      <rPr>
        <sz val="10"/>
        <rFont val="Times New Roman"/>
        <family val="1"/>
        <charset val="204"/>
      </rPr>
      <t xml:space="preserve">
медицинской организацией (структурным подразделением)**
(планируемое)</t>
    </r>
  </si>
  <si>
    <t>Обслуживаемое население (существующее)</t>
  </si>
  <si>
    <r>
      <t xml:space="preserve">Сметная стоимость или предполагаемая стоимость в ценах соответствующих лет реализации проекта (консолидированный бюджет) (сумма столбцов </t>
    </r>
    <r>
      <rPr>
        <u/>
        <sz val="10"/>
        <rFont val="Times New Roman"/>
        <family val="1"/>
        <charset val="204"/>
      </rPr>
      <t>20 - 29</t>
    </r>
    <r>
      <rPr>
        <sz val="10"/>
        <rFont val="Times New Roman"/>
        <family val="1"/>
        <charset val="204"/>
      </rPr>
      <t>)</t>
    </r>
  </si>
  <si>
    <r>
      <t xml:space="preserve">Сметная стоимость или предполагаемая стоимость в ценах соответствующих лет реализации проекта (федеральный бюджет) (сумма столбцов </t>
    </r>
    <r>
      <rPr>
        <u/>
        <sz val="10"/>
        <rFont val="Times New Roman"/>
        <family val="1"/>
        <charset val="204"/>
      </rPr>
      <t>31 - 40</t>
    </r>
    <r>
      <rPr>
        <sz val="10"/>
        <rFont val="Times New Roman"/>
        <family val="1"/>
        <charset val="204"/>
      </rPr>
      <t>)</t>
    </r>
  </si>
  <si>
    <r>
      <t xml:space="preserve">Сметная стоимость или предполагаемая стоимость в ценах соответствующих лет реализации проекта (средства регионального бюджет) (сумма столбцов </t>
    </r>
    <r>
      <rPr>
        <u/>
        <sz val="10"/>
        <rFont val="Times New Roman"/>
        <family val="1"/>
        <charset val="204"/>
      </rPr>
      <t>42-51</t>
    </r>
    <r>
      <rPr>
        <sz val="10"/>
        <rFont val="Times New Roman"/>
        <family val="1"/>
        <charset val="204"/>
      </rPr>
      <t>)</t>
    </r>
  </si>
  <si>
    <r>
      <t xml:space="preserve">Не софинансируемые за счет средств федерального бюджета расходы субъекта Российской Федерации*** (сумма столбцов </t>
    </r>
    <r>
      <rPr>
        <u/>
        <sz val="10"/>
        <rFont val="Times New Roman"/>
        <family val="1"/>
        <charset val="204"/>
      </rPr>
      <t>53-62</t>
    </r>
    <r>
      <rPr>
        <sz val="10"/>
        <rFont val="Times New Roman"/>
        <family val="1"/>
        <charset val="204"/>
      </rPr>
      <t>)</t>
    </r>
  </si>
  <si>
    <r>
      <t xml:space="preserve">ИТОГО общая стоимость объекта в ценах соответствующих лет реализации проекта (сумма столбцов </t>
    </r>
    <r>
      <rPr>
        <u/>
        <sz val="10"/>
        <rFont val="Times New Roman"/>
        <family val="1"/>
        <charset val="204"/>
      </rPr>
      <t>19 и 62</t>
    </r>
    <r>
      <rPr>
        <sz val="10"/>
        <rFont val="Times New Roman"/>
        <family val="1"/>
        <charset val="204"/>
      </rPr>
      <t>)</t>
    </r>
  </si>
  <si>
    <t>Количество населения, обслуживаемое 
медицинской организацией (структурным подразделением)**
(планируемое)</t>
  </si>
  <si>
    <t>Количество населения, обслуживаемое 
медицинской организацией (структурным подразделением)**
(Планируемое)</t>
  </si>
  <si>
    <t>Количество населения, обслуживаемое 
медицинской организацией (структурным подразделением)***
(Планируемое)</t>
  </si>
  <si>
    <t>тыс.рублей</t>
  </si>
  <si>
    <t>Государственное казенное учреждение «Служба государственного заказчика Республики Саха (Якутия)»</t>
  </si>
  <si>
    <t>Больничный комплекс в с. Майя, Мегино-Кангаласского района</t>
  </si>
  <si>
    <t>Участковая больница в п. Нижний Бестях, Мегино-Кангаласского района</t>
  </si>
  <si>
    <t>Поликлиника на 200 посещений в смену в с. Амга, Амгинского улуса</t>
  </si>
  <si>
    <t>Лечебный корпус в с. Андреевское, Верхневилюйского улуса</t>
  </si>
  <si>
    <t>Больничный комплекс на 73 койки в г. Вилюйске (1 очередь строительства – общий блок, хирургическое отделение на 26 коек), Вилюйского района</t>
  </si>
  <si>
    <t>Лечебный корпус в г. Вилюйск, Вилюйского района</t>
  </si>
  <si>
    <t>Больничный комплекс на 45 коек с поликлиникой на 104 посещения в смену в п. Сангар, Кобяйского улуса (1 этап - поликлиника)</t>
  </si>
  <si>
    <t>Больничный комплекс на 22 койки с поликлиникой на 104 посещений в смену в с. Хонуу, Момского района</t>
  </si>
  <si>
    <t>Лечебный корпус в с. Намцы, Намского района</t>
  </si>
  <si>
    <t>Лечебный корпус в г. Нюрба, Нюрбинского улуса</t>
  </si>
  <si>
    <t>Врачебная амбулатория в с. Эльгяй, Сунтарского улуса</t>
  </si>
  <si>
    <t>Поликлиника на 200 посещений в смену ГБУ РС(Я) «Таттинская ЦРБ» с. ЫтыкКюель, Таттинского улуса</t>
  </si>
  <si>
    <t>Больничный комплекс на 45 коек с поликлиникой на 104 посещений в смену в п. Усть-Мая, Усть-Майского района</t>
  </si>
  <si>
    <t>Больничный комплекс в с. Чурапча, Чурапчинского улуса (II очередь Блок Б, Хозблок)</t>
  </si>
  <si>
    <t>Республика Саха (Якутия), Мегино-Кангаласский улус, п. Нижний Бестях</t>
  </si>
  <si>
    <t>Республика Саха (Якутия), п. Усть-Мая, ул. Пирогова, 10</t>
  </si>
  <si>
    <t>ЦРБ</t>
  </si>
  <si>
    <t>УБ</t>
  </si>
  <si>
    <t>П</t>
  </si>
  <si>
    <t>да</t>
  </si>
  <si>
    <t>нет</t>
  </si>
  <si>
    <t>Строительство взамен существующего</t>
  </si>
  <si>
    <t>Строительство взамен арендуемого</t>
  </si>
  <si>
    <t>Да</t>
  </si>
  <si>
    <t>Нет</t>
  </si>
  <si>
    <t>33 коек, 30 посещений в смену</t>
  </si>
  <si>
    <t>15 коек, 70 посещений в смену</t>
  </si>
  <si>
    <t>200 посещений в смену</t>
  </si>
  <si>
    <t>13 коек, 64 посещений в смену</t>
  </si>
  <si>
    <t>26 коек</t>
  </si>
  <si>
    <t>53 койки</t>
  </si>
  <si>
    <t>104 посещений в смену</t>
  </si>
  <si>
    <t>22 койки, 104 посещения в смену</t>
  </si>
  <si>
    <t>50 коек</t>
  </si>
  <si>
    <t>36 коек</t>
  </si>
  <si>
    <t>6 мест, 36 посещений в смену</t>
  </si>
  <si>
    <t>45 коек, 104 посещений в смену</t>
  </si>
  <si>
    <t>23 койки, 100 посещений в смену</t>
  </si>
  <si>
    <t>посещений в смену, койко-мест для стационаров</t>
  </si>
  <si>
    <t>посещений в смену</t>
  </si>
  <si>
    <t>койко-мест для стационаров</t>
  </si>
  <si>
    <t>декабрь 2025</t>
  </si>
  <si>
    <t>декабрь 2022</t>
  </si>
  <si>
    <t>декабрь 2023</t>
  </si>
  <si>
    <t>декабрь 2030</t>
  </si>
  <si>
    <t>декабрь 2024</t>
  </si>
  <si>
    <t>ВА</t>
  </si>
  <si>
    <t>стационар</t>
  </si>
  <si>
    <t>ПД</t>
  </si>
  <si>
    <t>Поликлиника и стационар в п.Черский Нижнеколымского улуса</t>
  </si>
  <si>
    <t>Республика Саха (Якутия), Муниципальный район Нижнеколымский, городское поселение поселок Черский, Поселок Черский, Улица Котельникова, ЗДАНИЕ 18</t>
  </si>
  <si>
    <t>строительство взамен существующего</t>
  </si>
  <si>
    <t>60, 14, 2</t>
  </si>
  <si>
    <t>посещ./смену, коек, коек дневного стационара</t>
  </si>
  <si>
    <t>Вторая очередь больничного комплекса в с.Сунтар</t>
  </si>
  <si>
    <t>КЦ</t>
  </si>
  <si>
    <t>Республика Саха (Якутия), Муниципальный район Сунтарский, сельское поселение Сунтарский наслег, Село Сунтар, Улица Ленина, ДОМ 7, Корпус 5</t>
  </si>
  <si>
    <t>63</t>
  </si>
  <si>
    <t>коек</t>
  </si>
  <si>
    <t xml:space="preserve">Поликлиника № 1 в г. Якутске </t>
  </si>
  <si>
    <t>Республика Саха (Якутия), Городской округ город Якутск, Город Якутск, Улица Стадухина</t>
  </si>
  <si>
    <t>новое строительство</t>
  </si>
  <si>
    <t>-</t>
  </si>
  <si>
    <t>600, 40</t>
  </si>
  <si>
    <t>посещ./смену, коек дневного стационара</t>
  </si>
  <si>
    <t xml:space="preserve">Государственное казенное учреждение «Служба государственного заказчика Республики Саха (Якутия)» </t>
  </si>
  <si>
    <t>Поликлиника и стационар в п.Тикси Булунского улуса</t>
  </si>
  <si>
    <t>Республика Саха (Якутия), Муниципальный район Булунский, городское поселение поселок Тикси, Поселок Тикси, Улица Больничная</t>
  </si>
  <si>
    <t>104, 14, 2</t>
  </si>
  <si>
    <t>Лечебный корпус ГБУ РС (Я) "Усть-Алданская ЦРБ" в с.Борогонцы Усть-Алданского района</t>
  </si>
  <si>
    <t>РБ</t>
  </si>
  <si>
    <t>Республика Саха (Якутия), Муниципальный район Усть-Алданский, сельское поселение Мюрюнский наслег, Село Борогонцы, Улица Ленина, ДОМ 27</t>
  </si>
  <si>
    <t>285, 11, 10</t>
  </si>
  <si>
    <t>Поликлиника и стационар в п.Белая Гора Абыйского  улуса</t>
  </si>
  <si>
    <t>Республика Саха (Якутия), Муниципальный район Абыйский, городское поселение поселок Белая Гора, Поселок городского типа Белая Гора, Переулок Больничный, ДОМ 3</t>
  </si>
  <si>
    <t>апрель 2030</t>
  </si>
  <si>
    <t>Республика Саха (Якутия), с. Майя, ул. Советская, 1</t>
  </si>
  <si>
    <t>Республика Саха (Якутия), с. Амга, ул.Партизанская, 2</t>
  </si>
  <si>
    <t>Республика Саха (Якутия), с. Андреевский, ул. Центральная, д.4</t>
  </si>
  <si>
    <t>Республика Саха (Якутия), г. Вилюйск, ул. Чапаева, 43</t>
  </si>
  <si>
    <t>Республика Саха (Якутия), пгт. Сангар, ул. Заозерная, уч.19/1</t>
  </si>
  <si>
    <t>Республика Саха (Якутия), Момский район, с. Хонуу, мкрн Спортивный</t>
  </si>
  <si>
    <t>Республика Саха (Якутия), с. Намцы, ул. Новобольничная, 5</t>
  </si>
  <si>
    <t>Республика Саха (Якутия),  г. Нюрба, квартал Энергетик</t>
  </si>
  <si>
    <t>Республика Саха (Якутия), с. Эльгяй, ул. Октябрьская, 16</t>
  </si>
  <si>
    <t>Республика Саха (Якутия), с. Ытык-Кюель, ул. Кокшарского, 6а</t>
  </si>
  <si>
    <t>Республика Саха (Якутия), с. Чурапча, ул. Октябрьская, 18</t>
  </si>
  <si>
    <t>Государственное бюджетное учреждение Республики Саха (Якутия) "Айхальская городская больница"</t>
  </si>
  <si>
    <t>Государственное бюджетное учреждение Республики Саха (Якутия) "Айхальская городская больница", городская больница г. Удачный</t>
  </si>
  <si>
    <t>ГБ</t>
  </si>
  <si>
    <t>Республика Саха (Якутия), 
г. Удачный, мкр.Новый город, -</t>
  </si>
  <si>
    <t>Комплексный ремонт</t>
  </si>
  <si>
    <t>Государственное бюджетное учреждение Республики Саха (Якутия) "Айхальская городская больница" Взрослая поликлиника</t>
  </si>
  <si>
    <t>Республика Саха (Якутия), 
п. Айхал, ул. Юбилейная, 9</t>
  </si>
  <si>
    <t>Государственное бюджетное учреждение Республики Саха (Якутия) "Алданская центральная районная больница"</t>
  </si>
  <si>
    <t>Государственное бюджетное учреждение Республики Саха (Якутия) "Алданская центральная районная больница" Акушерский корпус</t>
  </si>
  <si>
    <t>Республика Саха (Якутия), г. Алдан, ул. Комарова,  27 В/1</t>
  </si>
  <si>
    <t>койко-мест</t>
  </si>
  <si>
    <t>Государственное бюджетное учреждение Республики Саха (Якутия) "Алданская центральная районная больница" Гинекологический корпус</t>
  </si>
  <si>
    <t>Республика Саха (Якутия), г. Алдан, ул. Комарова, 27В/3</t>
  </si>
  <si>
    <t>Государственное бюджетное учреждение Республики Саха (Якутия) "Алданская центральная районная больница" Детская городская поликлиника</t>
  </si>
  <si>
    <t>Республика Саха (Якутия), 
г. Алдан, ул. Октябрьская, 3 А</t>
  </si>
  <si>
    <t>Государственное бюджетное учреждение Республики Саха (Якутия) "Алданская центральная районная больница" Главный корпус НКГБ</t>
  </si>
  <si>
    <t>Республика Саха (Якутия), 
п. Нижний Куранах, ул. Строительная, 3</t>
  </si>
  <si>
    <t>Государственное бюджетное учреждение Республики Саха (Якутия) "Алданская центральная районная больница" Главный корпус</t>
  </si>
  <si>
    <t>Республика Саха (Якутия), 
г. Алдан, ул. Комарова, 27В</t>
  </si>
  <si>
    <t>Государственное бюджетное учреждение Республики Саха (Якутия) "Аллаиховская центральная районная больница"</t>
  </si>
  <si>
    <t>Государственное бюджетное учреждение Республики Саха (Якутия) "Аллаиховская центральная районная больница" Поликлиника</t>
  </si>
  <si>
    <t>Республика Саха (Якутия), 
п. Чокурдах, ул. Котенко, 2</t>
  </si>
  <si>
    <t>Государственное бюджетное учреждение Республики Саха (Якутия) "Аллаиховская центральная районная больница" Стационар</t>
  </si>
  <si>
    <t>Республика Саха (Якутия), 
п. Чокурдах, ул. Мокровского, 4</t>
  </si>
  <si>
    <t>Государственное бюджетное учреждение Республики Саха (Якутия) "Амгинская центральная районная больница"</t>
  </si>
  <si>
    <t>Государственное бюджетное учреждение Республики Саха (Якутия) "Амгинская центральная районная больница" Стационар</t>
  </si>
  <si>
    <t>Республика Саха (Якутия), 
с. Амга, ул. Партизанская, 2</t>
  </si>
  <si>
    <t>Государственное бюджетное учреждение Республики Саха (Якутия) "Анабарская центральная районная больница"</t>
  </si>
  <si>
    <t>Государственное бюджетное учреждение Республики Саха (Якутия) "Анабарская центральная районная больница" Больничный комплекс</t>
  </si>
  <si>
    <t>Республика Саха (Якутия), 
с. Саскылах, ул. Октябрьская, 12</t>
  </si>
  <si>
    <t>Государственное бюджетное учреждение Республики Саха (Якутия) "Булунская Центральная районная больница"</t>
  </si>
  <si>
    <t>Государственное бюджетное учреждение Республики Саха (Якутия) "Булунская Центральная районная больница" Поликлиника</t>
  </si>
  <si>
    <t>Республика Саха (Якутия), 
п. Тикси, ул. Больничная, 1</t>
  </si>
  <si>
    <t>Государственное бюджетное учреждение Республики Саха (Якутия) "Булунская Центральная районная больница" Стационар</t>
  </si>
  <si>
    <t>Республика Саха (Якутия),
 п. Тикси, ул. Больничная, 1/1</t>
  </si>
  <si>
    <t>Государственное бюджетное учреждение Республики Саха (Якутия) "Верхнеколымская центральная районная больница"</t>
  </si>
  <si>
    <t>Государственное бюджетное учреждение Республики Саха (Якутия) "Верхнеколымская центральная районная больница" Стационар</t>
  </si>
  <si>
    <t>Республика Саха (Якутия), 
п. Зырянка, ул. Победы, 38</t>
  </si>
  <si>
    <t>Государственное бюджетное учреждение Республики Саха (Якутия) "Верхоянская центральная районная больница"</t>
  </si>
  <si>
    <t>Государственное бюджетное учреждение Республики Саха (Якутия) "Верхоянская центральная районная больница" Перинатальный центр</t>
  </si>
  <si>
    <t>Республика Саха (Якутия), 
пгт. Батагай, ул. Октябрьская, 27</t>
  </si>
  <si>
    <t>Государственное бюджетное учреждение Республики Саха (Якутия) "Вилюйская центральная районная больница имени П.А.Петрова"</t>
  </si>
  <si>
    <t>Государственное бюджетное учреждение Республики Саха (Якутия) "Вилюйская центральная районная больница имени П.А.Петрова" Поликлиника Кысыл-Сырской ГБ</t>
  </si>
  <si>
    <t>Республика Саха (Якутия), 
п. Кысыл-Сыр, ул. Ленина, 4</t>
  </si>
  <si>
    <t>Государственное бюджетное учреждение Республики Саха (Якутия) "Кобяйская центральная районная больница имени Тереховой Матрены Николаевны"</t>
  </si>
  <si>
    <t>Государственное бюджетное учреждение Республики Саха (Якутия) "Кобяйская центральная районная больница имени Тереховой Матрены Николаевны" Кобяйская врачебная амбулатория имени Сметаниной Марии Степановны</t>
  </si>
  <si>
    <t>Республика Саха (Якутия), с. Кобяй, ул. Липинского, 26</t>
  </si>
  <si>
    <t>Государственное бюджетное учреждение Республики Саха (Якутия) "Кобяйская центральная районная больница имени Тереховой Матрены Николаевны" Фельдшерско-акушерский пункт с.Мастах</t>
  </si>
  <si>
    <t>ФАП</t>
  </si>
  <si>
    <t>Республика Саха (Якутия), с. Мастах, ул. Советская, 10</t>
  </si>
  <si>
    <t>Государственное бюджетное учреждение Республики Саха (Якутия) "Ленская центральная районная больница"</t>
  </si>
  <si>
    <t>Государственное бюджетное учреждение Республики Саха (Якутия) "Ленская центральная районная больница" Пеледуйская городская больница Бриз</t>
  </si>
  <si>
    <t>Республика Саха (Якутия), 
п. Пеледуй, ул. Молодежная, 11</t>
  </si>
  <si>
    <t>Государственное бюджетное учреждение Республики Саха (Якутия) "Ленская центральная районная больница" Поликлиника</t>
  </si>
  <si>
    <t>Республика Саха (Якутия), 
г. Ленск, ул. Первомайская, 34</t>
  </si>
  <si>
    <t>Государственное бюджетное учреждение Республики Саха (Якутия) "Ленская центральная районная больница" Стоматологическая отделение поликлиники</t>
  </si>
  <si>
    <t>Республика Саха (Якутия), 
г. Ленск, ул. Орджоникидзе, 11</t>
  </si>
  <si>
    <t>Государственное бюджетное учреждение Республики Саха (Якутия) - межулусный центр "Горная центральная районная больница"</t>
  </si>
  <si>
    <t>Государственное бюджетное учреждение Республики Саха (Якутия) - межулусный центр "Горная центральная районная больница" Больничный комплекс</t>
  </si>
  <si>
    <t>Республика Саха (Якутия), 
с. Бердигестях, ул.Советская, 32</t>
  </si>
  <si>
    <t>Государственное автономное учреждение Республики Саха (Якутия) "Мегино-Кангаласская центральная районная больница"</t>
  </si>
  <si>
    <t>Государственное автономное учреждение Республики Саха (Якутия) "Мегино-Кангаласская центральная районная больница" Главный лечебный корпус</t>
  </si>
  <si>
    <t>Республика Саха (Якутия), с. Майя, ул. Советская, 1, корп. 1</t>
  </si>
  <si>
    <t>Государственное бюджетное учреждение Республики Саха (Якутия) "Мирнинская центральная районная больница"</t>
  </si>
  <si>
    <t>Государственное бюджетное учреждение Республики Саха (Якутия) "Мирнинская центральная районная больница" Врачебная амбулатория Алмазный</t>
  </si>
  <si>
    <t>Республика Саха (Якутия), п. Алмазный, ул. Речная, 5</t>
  </si>
  <si>
    <t>Государственное бюджетное учреждение Республики Саха (Якутия) "Мирнинская центральная районная больница" Женская консультация</t>
  </si>
  <si>
    <t>Республика Саха (Якутия),  
г. Мирный, ш. 50 лет Октября, 2/9</t>
  </si>
  <si>
    <t>Государственное бюджетное учреждение Республики Саха (Якутия) "Мирнинская центральная районная больница" Поликлиника Светлинской ГБ</t>
  </si>
  <si>
    <t>Республика Саха (Якутия), 
п. Светлый, ул. Молодежная, 2</t>
  </si>
  <si>
    <t>Государственное бюджетное учреждение Республики Саха (Якутия) "Мирнинская центральная районная больница" Стационар</t>
  </si>
  <si>
    <t>Республика Саха (Якутия), 
г. Мирный, ул. Павлова, 1/1</t>
  </si>
  <si>
    <t>Государственное бюджетное учреждение Республики Саха (Якутия) "Нерюнгринская центральная районная больница"</t>
  </si>
  <si>
    <t>Государственное бюджетное учреждение Республики Саха (Якутия) "Нерюнгринская центральная районная больница" Больничный комплекс Чульманская ГБ</t>
  </si>
  <si>
    <t>Республика Саха (Якутия), 
п. Чульман, ул. Транспортная, 53</t>
  </si>
  <si>
    <t>Государственное бюджетное учреждение Республики Саха (Якутия) "Нерюнгринская центральная районная больница" Поликлиника для взрослых Чульманская ГБ</t>
  </si>
  <si>
    <t>Республика Саха (Якутия), 
п. Чульман, ул. Советская, 35</t>
  </si>
  <si>
    <t>Государственное бюджетное учреждение Республики Саха (Якутия) "Нерюнгринская центральная районная больница" Приемный покой Серебряноборской городской больницы</t>
  </si>
  <si>
    <t>Республика Саха (Якутия), п. Серебряный Бор, 4Б, 85</t>
  </si>
  <si>
    <t>Государственное бюджетное учреждение Республики Саха (Якутия) "Нерюнгринская центральная районная больница" Поликлиника Серебряноборской городской больницы</t>
  </si>
  <si>
    <t>Республика Саха (Якутия), п. Серебряный Бор, тер. Больничный комплекс, 304</t>
  </si>
  <si>
    <t>Государственное бюджетное учреждение Республики Саха (Якутия) "Нюрбинская центральная районная больница"</t>
  </si>
  <si>
    <t>Государственное бюджетное учреждение Республики Саха (Якутия) "Нюрбинская центральная районная больница" Больничный комплекс</t>
  </si>
  <si>
    <t>Республика Саха (Якутия), 
г. Нюрба, кв-л.Энергетик, 1а</t>
  </si>
  <si>
    <t>Государственное бюджетное учреждение Республики Саха (Якутия) "Оймяконская центральная районная больница"</t>
  </si>
  <si>
    <t>Государственное бюджетное учреждение Республики Саха (Якутия) "Оймяконская центральная районная больница" Главный корпус</t>
  </si>
  <si>
    <t>Республика Саха (Якутия), 
пгт. Усть-Нера, ул. Ленина, 8</t>
  </si>
  <si>
    <t>Государственное бюджетное учреждение Республики Саха (Якутия) "Олекминская центральная районная больница"</t>
  </si>
  <si>
    <t>Государственное бюджетное учреждение Республики Саха (Якутия) "Олекминская центральная районная больница" Хирургическое отделение г. Олекминск</t>
  </si>
  <si>
    <t>Республика Саха (Якутия), г. Олекминск, ул.50 лет Победы, 84, корп. 7</t>
  </si>
  <si>
    <t>Государственное бюджетное учреждение Республики Саха (Якутия) "Олекминская центральная районная больница" Детская консультация</t>
  </si>
  <si>
    <t xml:space="preserve">Республика Саха (Якутия), г. Олекминск, Молодежная, 5
</t>
  </si>
  <si>
    <t>Государственное бюджетное учреждение Республики Саха (Якутия) "Олекминская центральная районная больница" Отделение родильное</t>
  </si>
  <si>
    <t>Республика Саха (Якутия), 
г. Олекминск, 50 лет Победы, 84, корпус 8</t>
  </si>
  <si>
    <t>Государственное бюджетное учреждение Республики Саха (Якутия) "Оленекская центральная районная больница"</t>
  </si>
  <si>
    <t>Государственное бюджетное учреждение Республики Саха (Якутия) "Оленекская центральная районная больница" Поликлиника Оленекской ЦРБ</t>
  </si>
  <si>
    <t>Республика Саха (Якутия), с. Оленек, ул. Заложная, 100Б</t>
  </si>
  <si>
    <t>Государственное бюджетное учреждение Республики Саха (Якутия) "Оленекская центральная районная больница" Терапевтическое отделение</t>
  </si>
  <si>
    <t>Республика Саха (Якутия), 
с. Оленек, ул. Заложная, 100А</t>
  </si>
  <si>
    <t>Государственное бюджетное учреждение Республики Саха (Якутия) "Среднеколымская центральная районная больница"</t>
  </si>
  <si>
    <t>Государственное бюджетное учреждение Республики Саха (Якутия) "Среднеколымская центральная районная больница" Больничный комплекс</t>
  </si>
  <si>
    <t>Республика Саха (Якутия), 
г. Среднеколымск, ул. Колесова, 17</t>
  </si>
  <si>
    <t>Государственное бюджетное учреждение Республики Саха (Якутия) "Таттинская центральная районная больница"</t>
  </si>
  <si>
    <t>Государственное бюджетное учреждение Республики Саха (Якутия) "Таттинская центральная районная больница" Больничный комплекс</t>
  </si>
  <si>
    <t>Республика Саха (Якутия), 
с. Ытык-Кюель, ул. Кокшарского, 6</t>
  </si>
  <si>
    <t>Государственное бюджетное учреждение Республики Саха (Якутия) "Томпонская центральная районная больница"</t>
  </si>
  <si>
    <t>Государственное бюджетное учреждение Республики Саха (Якутия) "Томпонская центральная районная больница" Поликлиника</t>
  </si>
  <si>
    <t>Республика Саха (Якутия), 
п. Хандыга, ул. Е.Д.Кычкина, 3</t>
  </si>
  <si>
    <t>Государственное бюджетное учреждение Республики Саха (Якутия) "Томпонская центральная районная больница" Джебарики Хаинская ВА</t>
  </si>
  <si>
    <t xml:space="preserve">Республика Саха (Якутия), п. Джебарики-Хая, ул. Лесная, 5
</t>
  </si>
  <si>
    <t>Государственное бюджетное учреждение Республики Саха (Якутия) "Усть-Янская центральная районная больница"</t>
  </si>
  <si>
    <t>Государственное бюджетное учреждение Республики Саха (Якутия) "Усть-Янская центральная районная больница" Поликлиника</t>
  </si>
  <si>
    <t>Республика Саха (Якутия),
 пгт. Депутатский, мкр. Арктика, 30</t>
  </si>
  <si>
    <t>Государственное бюджетное учреждение Республики Саха (Якутия) "Усть-Янская центральная районная больница" Центр здоровья</t>
  </si>
  <si>
    <t>Республика Саха (Якутия), пгт. Депутатский, ул. Бабушкина, 25, стр. 5</t>
  </si>
  <si>
    <t>Государственное бюджетное учреждение Республики Саха (Якутия) "Усть-Янская центральная районная больница" Терапевтическое отделение</t>
  </si>
  <si>
    <t>Республика Саха (Якутия), пгт. Депутатский, ул.Бабушкина, 25, стр. 2</t>
  </si>
  <si>
    <t>Государственное бюджетное учреждение Республики Саха (Якутия) "Усть-Янская центральная районная больница" Хирургическое отделение</t>
  </si>
  <si>
    <t>Республика Саха (Якутия), пгт. Депутатский, ул. Бабушкина, 25, с.3</t>
  </si>
  <si>
    <t>Государственное автономное учреждение Республики Саха (Якутия) "Хангаласская центральная районная больница"</t>
  </si>
  <si>
    <t>Государственное автономное учреждение Республики Саха (Якутия) "Хангаласская центральная районная больница" Детская поликлиника</t>
  </si>
  <si>
    <t>Республика Саха (Якутия), 
г. Покровск, ул. Николаева, 3</t>
  </si>
  <si>
    <t>Государственное автономное учреждение Республики Саха (Якутия) "Хангаласская центральная районная больница" Мохсоголлохское отделение ЦРБ</t>
  </si>
  <si>
    <t>Республика Саха (Якутия), 
п. Мохсоголлох, ул. Заводская, 14</t>
  </si>
  <si>
    <t>Государственное автономное учреждение Республики Саха (Якутия) "Хангаласская центральная районная больница" Октемское отделение ЦРБ</t>
  </si>
  <si>
    <t>Республика Саха (Якутия), 
с. Октемцы, ул. Е.Андреева, 22</t>
  </si>
  <si>
    <t>Государственное автономное учреждение Республики Саха (Якутия) "Хангаласская центральная районная больница" Поликлиника</t>
  </si>
  <si>
    <t>Республика Саха (Якутия), 
г. Покровск, ул. Орджоникидзе, 16</t>
  </si>
  <si>
    <t xml:space="preserve">Государственное автономное учреждение Республики Саха (Якутия) "Хангаласская центральная районная больница" Акушерско-гинекологический корпус
</t>
  </si>
  <si>
    <t>Республика Саха (Якутия), 
г. Покровск, ул. Братьев Ксенофонтовых, 62</t>
  </si>
  <si>
    <t>Государственное бюджетное учреждение Республики Саха (Якутия) "Чурапчинская центральная районная больница им. П.Н.Сокольникова"</t>
  </si>
  <si>
    <t>Государственное бюджетное учреждение Республики Саха (Якутия) "Чурапчинская центральная районная больница им. П.Н.Сокольникова" Каменный больничный комплекс</t>
  </si>
  <si>
    <t>Республика Саха (Якутия), 
с. Чурапча, ул. Октябрьская, 18</t>
  </si>
  <si>
    <t>Государственное бюджетное учреждение Республики Саха (Якутия) "Эвено-Бытантайская центральная районная больница им. К.А.Серебряковой"</t>
  </si>
  <si>
    <t>Государственное бюджетное учреждение Республики Саха (Якутия) "Эвено-Бытантайская центральная районная больница им. К.А.Серебряковой" Лечебный корпус</t>
  </si>
  <si>
    <t>Республика Саха (Якутия),
 с. Батагай-Алыта, ул.Октябрьская, 3, корпус. 1</t>
  </si>
  <si>
    <t>Государственное бюджетное учреждение Республики Саха (Якутия) "Якутская городская больница № 2"</t>
  </si>
  <si>
    <t>Государственное бюджетное учреждение Республики Саха (Якутия) "Якутская городская больница № 2" Филиал врача терапевта с дневным стационаром</t>
  </si>
  <si>
    <t>Республика Саха (Якутия), 
с. Маган, ул. Алымова, 12/1</t>
  </si>
  <si>
    <t>Государственное автономное учреждение Республики Саха (Якутия) "Якутская городская больница № 3"</t>
  </si>
  <si>
    <t>Государственное автономное учреждение Республики Саха (Якутия) "Якутская городская больница № 3" Врачебная амбулатория села Хатассы</t>
  </si>
  <si>
    <t>Республика Саха (Якутия), 
с. Хатассы, ул. Каландарашвили, 4/2</t>
  </si>
  <si>
    <t>Государственное бюджетное учреждение "Эвено-Бытантайская центральная районная больница"</t>
  </si>
  <si>
    <t>Поликлиника в селе Батагай-Алыта Эвено-Бытантайского национального улуса</t>
  </si>
  <si>
    <t>Республика Саха (Якутия), Муниципальный район Эвено-Бытантайский национальный, сельское поселение Тюгясирский наслег, Село Батагай-Алыта, Улица Октябрьская, ДОМ 3, Корпус 2</t>
  </si>
  <si>
    <t>выборочный ремонт</t>
  </si>
  <si>
    <t>60</t>
  </si>
  <si>
    <t>посещ./смену</t>
  </si>
  <si>
    <t>Ремонт полов, стен и потолков (отделочные работы), Ремонт (замена) систем отопления и вентиляции, Ремонт (замена) систем водоснабжения и канализации</t>
  </si>
  <si>
    <t>Государственное бюджетное учреждение Республики Саха (Якутия) "Булунская центральная районная больница"</t>
  </si>
  <si>
    <t>Детская поликлиника поселка Тикси Булунского района</t>
  </si>
  <si>
    <t>Республика Саха (Якутия), Муниципальный район Булунский, городское поселение поселок Тикси, Поселок Тикси, Улица Морская, ДОМ 25</t>
  </si>
  <si>
    <t>капитальный ремонт</t>
  </si>
  <si>
    <t>110</t>
  </si>
  <si>
    <t>ГБУ РС(Я) "Томпонская центральная районная больница"</t>
  </si>
  <si>
    <t>Томпонская ЦРБ стационар пгт Хандыга</t>
  </si>
  <si>
    <t>Республика Саха (Якутия), Муниципальный район Томпонский, городское поселение поселок Хандыга, Поселок Хандыга, Улица Олимпийская, СТРОЕНИЕ 10</t>
  </si>
  <si>
    <t>59</t>
  </si>
  <si>
    <t>ГБУ РС(Я) "Алданская ЦРБ"</t>
  </si>
  <si>
    <t>Городская поликлиника города Алдан ГБУ РС(Я) "Алданская ЦРБ"</t>
  </si>
  <si>
    <t>Республика Саха (Якутия), Муниципальный район Алданский, городское поселение город Алдан, Город Алдан, Улица Слепнева, ДОМ 59</t>
  </si>
  <si>
    <t>450, 15</t>
  </si>
  <si>
    <t xml:space="preserve">Государственное бюджетное учреждение Республики Саха (Якутия) "Олекминская центральная районная больница" </t>
  </si>
  <si>
    <t>Хирургическое, травматологическое отделение города Олекминск Олекминского района</t>
  </si>
  <si>
    <t>Республика Саха (Якутия), Муниципальный район Олекминский, городское поселение город Олекминск, Город Олекминск, Улица 50 лет Победы, ЗДАНИЕ 84, Корпус 7</t>
  </si>
  <si>
    <t>24</t>
  </si>
  <si>
    <t>Государственное бюджетное учреждение "Алданская центральная районная больница"</t>
  </si>
  <si>
    <t>Городская больница города Томмот Алданского района</t>
  </si>
  <si>
    <t>Республика Саха (Якутия), Муниципальный район Алданский, городское поселение город Томмот, Город Томмот, Улица Нагорная, ЗДАНИЕ 2</t>
  </si>
  <si>
    <t>120</t>
  </si>
  <si>
    <t>ГБУ РС(Я) "ТОМПОНСКАЯ ЦРБ"</t>
  </si>
  <si>
    <t>Томпонская ЦРБ хирургическое отделение пгт Хандыга</t>
  </si>
  <si>
    <t>19</t>
  </si>
  <si>
    <t xml:space="preserve">Государственное бюджетное учреждение Республики Саха (Якутия) "Мирнинская центральная районная больница" </t>
  </si>
  <si>
    <t>Взрослая поликлиника города Мирный Мирнинского района</t>
  </si>
  <si>
    <t>Республика Саха (Якутия), Муниципальный район Мирнинский, городское поселение город Мирный, Город Мирный, Улица Павлова, ДОМ 5</t>
  </si>
  <si>
    <t>532</t>
  </si>
  <si>
    <t>ГБУ РС(Я) "АМГИНСКАЯ ЦРБ"</t>
  </si>
  <si>
    <t>Амгинская ЦРБ Стационар Терапевтическое отделение</t>
  </si>
  <si>
    <t>Республика Саха (Якутия), Муниципальный район Амгинский, сельское поселение Амгинский наслег, Село Амга, Улица Партизанская, ЗДАНИЕ 2</t>
  </si>
  <si>
    <t>25, 19</t>
  </si>
  <si>
    <t>коек, коек дневного стационара</t>
  </si>
  <si>
    <t>ГБУ РС (Я) "АЙХАЛЬСКАЯ ГОРОДСКАЯ БОЛЬНИЦА"</t>
  </si>
  <si>
    <t>Лечебный корпус с поликлиникой ОП ГБ п Айхал в г Удачный</t>
  </si>
  <si>
    <t>Республика Саха (Якутия), Муниципальный район Мирнинский, городское поселение город Удачный, Город Удачный, Микрорайон Новый город</t>
  </si>
  <si>
    <t>250</t>
  </si>
  <si>
    <t>ГБУ РС (Я) "ВЕРХНЕКОЛЫМСКАЯ ЦРБ"</t>
  </si>
  <si>
    <t>Поликлиника пгт Зырянка Верхнеколымская ЦРБ</t>
  </si>
  <si>
    <t>Республика Саха (Якутия), Муниципальный район Верхнеколымский, городское поселение поселок Зырянка, Поселок Зырянка, Улица Победы, ДОМ 38</t>
  </si>
  <si>
    <t>268</t>
  </si>
  <si>
    <t>Родильное отделение в городе Мирный</t>
  </si>
  <si>
    <t>Республика Саха (Якутия), Муниципальный район Мирнинский, городское поселение город Мирный, Город Мирный, Улица Павлова, ДОМ 1, Корпус 4</t>
  </si>
  <si>
    <t>54, 2</t>
  </si>
  <si>
    <t>Томпонская ЦРБ терапевтическое отделение пгт Хандыга</t>
  </si>
  <si>
    <t>ГБУ РС (Я) "СУНТАРСКАЯ ЦРБ"</t>
  </si>
  <si>
    <t>Сунтарская ЦРБ стационар Хирургическое отделение</t>
  </si>
  <si>
    <t>Республика Саха (Якутия), Муниципальный район Сунтарский, сельское поселение Сунтарский наслег, Село Сунтар, Улица Медиков, ДОМ 18</t>
  </si>
  <si>
    <t>Ремонт (замена) окон, дверей, Ремонт полов, стен и потолков (отделочные работы), Ремонт (замена) систем энергообеспечения и электроснабжения</t>
  </si>
  <si>
    <t>Лечебный корпус с поликлиникой ГБ пгт Айхал Наименование объекта</t>
  </si>
  <si>
    <t>Республика Саха (Якутия), Муниципальный район Мирнинский, городское поселение поселок Айхал, Поселок Айхал, Улица Юбилейная, ДОМ 9</t>
  </si>
  <si>
    <t>114</t>
  </si>
  <si>
    <t>Государственное автономное учреждение Республики Саха (Якутия) "Мегино-Кангаласская центральная районная больница", Хоробутская врачебная амбулатория</t>
  </si>
  <si>
    <t>Республика Саха (Якутия), 
с. Хоробут, ул. 40 лет Победы, 13</t>
  </si>
  <si>
    <t>Приобретение и монтаж быстровозводимых модульных конструкций</t>
  </si>
  <si>
    <t>18 посещений в смену</t>
  </si>
  <si>
    <t>Государственное автономное учреждение Республики Саха (Якутия) "Медицинский центр г.Якутска"</t>
  </si>
  <si>
    <t>Государственное автономное учреждение Республики Саха (Якутия) "Медицинский центр г.Якутска", врачебная амбулатория Тулагинской больницы</t>
  </si>
  <si>
    <t>Республика Саха (Якутия), 
с. Тулагино, ул.Связистов, 15/2</t>
  </si>
  <si>
    <t>36 посещений в смену</t>
  </si>
  <si>
    <t>Государственное автономное учреждение Республики Саха (Якутия) "Мегино-Кангаласская центральная районная больница", Елечейский ФАП</t>
  </si>
  <si>
    <t>Республика Саха (Якутия), 
с. Елечей, ул. Чапаева, 3</t>
  </si>
  <si>
    <t>15 посещений в смену</t>
  </si>
  <si>
    <t>Государственное бюджетное учреждение Республики Саха (Якутия) "Аллаиховская центральная районная больница" Береляхский ФАП</t>
  </si>
  <si>
    <t>Республика Саха (Якутия), 
с. Чкалов, ул. Озерная, 1</t>
  </si>
  <si>
    <t>Государственное бюджетное учреждение Республики Саха (Якутия) "Амгинская центральная районная больница", Абагинская врачебная амбулатория</t>
  </si>
  <si>
    <t>Республика Саха (Якутия), 
с. Абага, ул. Пионерская, 9</t>
  </si>
  <si>
    <t>Государственное бюджетное учреждение Республики Саха (Якутия) "Булунская центральная районная больница", Кюсюрская врачебная амбулатория</t>
  </si>
  <si>
    <t>Республика Саха (Якутия), 
с. Кюсюр, ул. Алексея Шадрина, 21</t>
  </si>
  <si>
    <t>Государственное бюджетное учреждение Республики Саха (Якутия) "Верхневилюйская центральная районная больница"</t>
  </si>
  <si>
    <t>Государственное бюджетное учреждение Республики Саха (Якутия) "Верхневилюйская центральная районная больница"
Кырыкыйский ФАП в с.Кырыкый</t>
  </si>
  <si>
    <t>Республика Саха (Якутия), с. Кырыкый, ул.Советская, 2/1</t>
  </si>
  <si>
    <t>Государственное бюджетное учреждение Республики Саха (Якутия) "Верхневилюйская центральная районная больница", Магасский ФАП</t>
  </si>
  <si>
    <t>Республика Саха (Якутия), 
с. Харбала, ул. Новая, 6</t>
  </si>
  <si>
    <t>Государственное бюджетное учреждение Республики Саха (Якутия) "Верхнеколымская центральная районная больница" Нелемнинская врачебная амбулатория</t>
  </si>
  <si>
    <t>Республика Саха (Якутия), 
с. Нелемное, ул. Молодежная, 8</t>
  </si>
  <si>
    <t>Государственное бюджетное учреждение Республики Саха (Якутия) "Верхоянская центральная районная больница", Эгинская ВА</t>
  </si>
  <si>
    <t>Республика Саха (Якутия), с. Сайды, ул. Спортивная, 3</t>
  </si>
  <si>
    <t>Государственное бюджетное учреждение Республики Саха (Якутия) "Верхоянская центральная районная больница", Боронукский ФАП</t>
  </si>
  <si>
    <t>Республика Саха (Якутия), с. Боронук, ул. Центральная, 24/1</t>
  </si>
  <si>
    <t xml:space="preserve">Государственное бюджетное учреждение Республики Саха (Якутия) "Вилюйская центральная районная больница имени П.А.Петрова", Жемконский ФАП </t>
  </si>
  <si>
    <t>Республика Саха (Якутия), с. Эбя, ул. Степана Гоголева, 40</t>
  </si>
  <si>
    <t>Государственное бюджетное учреждение Республики Саха (Якутия) "Жиганская центральная районная больница имени О.Г. Захаровой"</t>
  </si>
  <si>
    <t>Государственное бюджетное учреждение Республики Саха (Якутия) "Жиганская центральная районная больница имени О.Г. Захаровой" Бестяхский ФАП</t>
  </si>
  <si>
    <t>Республика Саха (Якутия), 
с. Бестях, ул. Нагорная, 2а</t>
  </si>
  <si>
    <t>Государственное бюджетное учреждение Республики Саха (Якутия) "Кобяйская центральная районная больница имени Тереховой Матрены Николаевны", Арыктахский фельдшерско-акушерский пункт</t>
  </si>
  <si>
    <t>Республика Саха (Якутия), 
с. Арыктах, ул. Молодежная, 3/2</t>
  </si>
  <si>
    <t>Государственное бюджетное учреждение Республики Саха (Якутия) "Ленская центральная районная больница" Нюйская врачебная амбулатория</t>
  </si>
  <si>
    <t>Республика Саха (Якутия), с. Нюя, ул. Центральная, 35</t>
  </si>
  <si>
    <t>54 посещений в смену</t>
  </si>
  <si>
    <t>Государственное бюджетное учреждение Республики Саха (Якутия) - Межулусный центр "Горная центральная районная больница"</t>
  </si>
  <si>
    <t>Государственное бюджетное учреждение Республики Саха (Якутия) - Межулусный центр "Горная центральная районная больница", Малтанинская врачебная амбулатория</t>
  </si>
  <si>
    <t>Республика Саха (Якутия), 
с. Кептин,  ул. Советская, 29</t>
  </si>
  <si>
    <t>Государственное бюджетное учреждение Республики Саха (Якутия) "Намская центральная районная больница"</t>
  </si>
  <si>
    <t>Государственное бюджетное учреждение Республики Саха (Якутия) "Намская центральная районная больница", Хатын-Арынская врачебная амбулатория</t>
  </si>
  <si>
    <t>Республика Саха (Якутия), 
с. Аппаны, ул. Лена, 27</t>
  </si>
  <si>
    <t>Государственное бюджетное учреждение Республики Саха (Якутия) "Нижнеколымская центральная районная больница"</t>
  </si>
  <si>
    <t>Государственное бюджетное учреждение Республики Саха (Якутия) "Нижнеколымская центральная районная больница" Врачебная амбулатория Андрюшкино</t>
  </si>
  <si>
    <t>Республика Саха (Якутия), 
с. Андрюшкино, ул. Набережная, 4</t>
  </si>
  <si>
    <t>27 посещений в смену</t>
  </si>
  <si>
    <t>Государственное бюджетное учреждение Республики Саха (Якутия) "Нюрбинская центральная районная больница",  врачебная амбулатория с.Кюндяде</t>
  </si>
  <si>
    <t>Республика Саха (Якутия), у. Нюрбинский, с. Кюндяде, ул. Трассовая, 34</t>
  </si>
  <si>
    <t>Государственное бюджетное учреждение Республики Саха (Якутия) "Оймяконская центральная районная больница", Томторская врачебная амбулатория</t>
  </si>
  <si>
    <t>Республика Саха (Якутия), 
с. Томтор, пер.Медиков, 8/2</t>
  </si>
  <si>
    <t>54 посещения в смену</t>
  </si>
  <si>
    <t>Государственное бюджетное учреждение Республики Саха (Якутия) "Олекминская центральная районная больница", Абагинская ВА</t>
  </si>
  <si>
    <t>Республика Саха (Якутия), 
с. Абага Центральная, ул. Центральная, д. 2</t>
  </si>
  <si>
    <t>Государственное бюджетное учреждение Республики Саха (Якутия) "Сунтарская центральная районная больница"</t>
  </si>
  <si>
    <t>Государственное бюджетное учреждение Республики Саха (Якутия) "Сунтарская центральная районная больница",
здание Арылахской врачебной амбулатории</t>
  </si>
  <si>
    <t>Республика Саха (Якутия), с. Усун-Кюель, ул. Ээйик, 13</t>
  </si>
  <si>
    <t>Государственное бюджетное учреждение Республики Саха (Якутия) "Сунтарская центральная районная больница", Хаданский ФАП</t>
  </si>
  <si>
    <t>Республика Саха (Якутия), с. Агдары, ул. Дормидона Данилова, 23</t>
  </si>
  <si>
    <t>Государственное бюджетное учреждение Республики Саха (Якутия) "Таттинская центральная районная больница" Хара-Алданский ФАП</t>
  </si>
  <si>
    <t>Республика Саха (Якутия), с. Хара-Алдан, ул. Новая, 22</t>
  </si>
  <si>
    <t>Государственное бюджетное учреждение Республики Саха (Якутия) "Томпонская центральная районная больница", ФАП Ударник</t>
  </si>
  <si>
    <t>Республика Саха (Якутия), 
с. Ударник, ул. Ф.Павловой</t>
  </si>
  <si>
    <t>Государственное бюджетное учреждение Республики Саха (Якутия) "Усть-Алданская центральная районная больница им. Г.Г. Никифорова"</t>
  </si>
  <si>
    <t>Государственное бюджетное учреждение Республики Саха (Якутия) "Усть-Алданская центральная районная больница им. Г.Г. Никифорова", Курбусахская ВА</t>
  </si>
  <si>
    <t>Республика Саха (Якутия), с. Ус-Кюель, ул. Н.Н.Окоемова, д. 13</t>
  </si>
  <si>
    <t>Государственное бюджетное учреждение Республики Саха (Якутия) "Усть-Алданская центральная районная больница им. Г.Г. Никифорова", Хомустахский ФАП</t>
  </si>
  <si>
    <t>Республика Саха (Якутия), с. Хомустах, ул. им. И.С.Бурнашева, 6</t>
  </si>
  <si>
    <t>Государственное бюджетное учреждение Республики Саха (Якутия) "Усть-Майская центральная районная больница"</t>
  </si>
  <si>
    <t>Государственное бюджетное учреждение Республики Саха (Якутия) "Усть-Майская центральная районная больница", Белькачинский ФАП</t>
  </si>
  <si>
    <t>Республика Саха (Якутия), с. Белькачи, ул. Сосновая, зд. 2/1</t>
  </si>
  <si>
    <t>Государственное бюджетное учреждение Республики Саха (Якутия) "Усть-Янская центральная районная больница", Усть-Куйгинская врачебная амбулатория</t>
  </si>
  <si>
    <t>Республика Саха (Якутия), п. Усть-Куйга, ул. Советская, д. , к.1</t>
  </si>
  <si>
    <t>45 посещений в смену</t>
  </si>
  <si>
    <t>Государственное бюджетное учреждение Республики Саха (Якутия) "Чурапчинская центральная районная больница им. П.Н.Сокольникова" ВА с. Арылах</t>
  </si>
  <si>
    <t>Республика Саха (Якутия), с. Арылах, ул.Комсомольская, д. 19, корп. 2</t>
  </si>
  <si>
    <t>Государственное бюджетное учреждение Республики Саха (Якутия) "Алданская центральная районная больница", Хатыстырская врачебная амбулатория</t>
  </si>
  <si>
    <t>Республика Саха (Якутия), 
с. Хатыстыр, ул. Мартынова, 14</t>
  </si>
  <si>
    <t xml:space="preserve">Государственное бюджетное учреждение Республики Саха (Якутия) "Нерюнгринская центральная районная больница", врачебная амбулатория с.Иенгра </t>
  </si>
  <si>
    <t>Республика Саха (Якутия), с. Иенгра, ул.Сосновая, 14</t>
  </si>
  <si>
    <t>Государственное бюджетное учреждение Республики Саха (Якутия) "Алданская центральная районная больница", ВА п. Ленинский</t>
  </si>
  <si>
    <t>Республика Саха (Якутия), п. Ленинский, ул. Ленина 42 А</t>
  </si>
  <si>
    <t>Государственное автономное учреждение Республики Саха (Якутия) "Хангаласская центральная районная больница" ВА с. Улах-Ан</t>
  </si>
  <si>
    <t>Республика Саха (Якутия), с.Улах-Ан, ул. Юбилейная, д. 2</t>
  </si>
  <si>
    <t>Государственное бюджетное учреждение Республики Саха (Якутия) "Усть-Алданская центральная районная больница им. Г.Г. Никифорова", ФАП с. Бяди</t>
  </si>
  <si>
    <t>Республика Саха (Якутия), с.Бяди</t>
  </si>
  <si>
    <t>10 посещений в смену</t>
  </si>
  <si>
    <t>Государственное бюджетное учреждение Республики Саха (Якутия) "Амгинская центральная районная больница", ВА с. Бетюнцы</t>
  </si>
  <si>
    <t>Республика Саха (Якутия), Амгинский район, с. Бетюнцы, ул.Набережная, 3</t>
  </si>
  <si>
    <t>21 посещений в смену</t>
  </si>
  <si>
    <t>Государственное бюджетное учреждение Республики Саха (Якутия) "Вилюйская центральная районная больница имени П.А.Петрова", ВА с. Илбенгя</t>
  </si>
  <si>
    <t>Республика Саха (Якутия), с.Илбенге</t>
  </si>
  <si>
    <t>Государственное автономное учреждение Республики Саха (Якутия) "Мегино-Кангаласская центральная районная больница", ФАП с. Суола-Мелджэхси</t>
  </si>
  <si>
    <t>Республика Саха (Якутия), с.Суола (Мелдехсинский наслег)</t>
  </si>
  <si>
    <t>Государственное автономное учреждение Республики Саха (Якутия) "Мегино-Кангаласская центральная районная больница", ВА с. Нуорагана</t>
  </si>
  <si>
    <t>Республика Саха (Якутия), с.Нуорагана</t>
  </si>
  <si>
    <t>29 посещений в смену</t>
  </si>
  <si>
    <t>Государственное бюджетное учреждение Республики Саха (Якутия) "Намская центральная районная больница", ВА с. Хатас</t>
  </si>
  <si>
    <t>Республика Саха (Якутия), с.Хатас</t>
  </si>
  <si>
    <t>Государственное бюджетное учреждение Республики Саха (Якутия) "Таттинская центральная районная больница", ВА с. Кыйы</t>
  </si>
  <si>
    <t>Республика Саха (Якутия), с.Кыйы</t>
  </si>
  <si>
    <t>Государственное автономное учреждение Республики Саха (Якутия) "Хангаласская центральная районная больница", ФАП с. Чапаево</t>
  </si>
  <si>
    <t>Республика Саха (Якутия), с.Чапаево</t>
  </si>
  <si>
    <t>Государственное автономное учреждение Республики Саха (Якутия) "Хангаласская центральная районная больница", ФАП с. Техтюр</t>
  </si>
  <si>
    <t>Республика Саха (Якутия), с.Техтюр</t>
  </si>
  <si>
    <t>Государственное бюджетное учреждение Республики Саха (Якутия) "Чурапчинская центральная районная больница им. П.Н.Сокольникова", ВА с. Диринг</t>
  </si>
  <si>
    <t>Республика Саха (Якутия), с.Диринг</t>
  </si>
  <si>
    <t>20 посещений в смену</t>
  </si>
  <si>
    <t>Врачебная амбулатория села Хоринцы</t>
  </si>
  <si>
    <t>Республика Саха (Якутия), Муниципальный район Олекминский, сельское поселение Хоринский наслег, Село Хоринцы, Улица Верхняя, ДОМ 21</t>
  </si>
  <si>
    <t>приобретение и монтаж модульных конструкций взамен существующего</t>
  </si>
  <si>
    <t>8, 2</t>
  </si>
  <si>
    <t>посещ./смену, коек</t>
  </si>
  <si>
    <t>Врачебная амбулатория села Юрюнг-Хая</t>
  </si>
  <si>
    <t>Республика Саха (Якутия), Муниципальный район Анабарский национальный (долгано-эвенкийский), сельское поселение Юрюнг-Хаинский национальный (долганский) наслег, Село Юрюнг-Хая, Улица Алроса, ДОМ 2</t>
  </si>
  <si>
    <t>9</t>
  </si>
  <si>
    <t>Государственное бюджетное учреждение Республики Саха (Якутия) "Абыйская центральная районная больница"</t>
  </si>
  <si>
    <t>Врачебная амбулатория в с. Сыаганнах</t>
  </si>
  <si>
    <t>Республика Саха (Якутия), Муниципальный район Абыйский, сельское поселение Мугурдахский наслег, Село Сыаганнах, Улица Реброва Н.С., ЗДАНИЕ 26</t>
  </si>
  <si>
    <t>5</t>
  </si>
  <si>
    <t xml:space="preserve">Государственное бюджетное учреждение Республики Саха (Якутия) "Нижнеколымская центральная районная больница" </t>
  </si>
  <si>
    <t>Врачебная амбулатория села Колымское</t>
  </si>
  <si>
    <t>Республика Саха (Якутия), Муниципальный район Нижнеколымский, сельское поселение Чукотский национальный Халарчинский наслег, Село Колымское, Улица Курилова, ДОМ 18</t>
  </si>
  <si>
    <t>10</t>
  </si>
  <si>
    <t>Государственное бюджетное учреждение Республики Саха (Якутия) "Жиганская центральная районная больница"</t>
  </si>
  <si>
    <t>Врачебная амбулатория села Кыстатыам</t>
  </si>
  <si>
    <t>Республика Саха (Якутия), Муниципальный район Жиганский национальный эвенкийский, сельское поселение Эвенкийское сельское поселение "Кыстатыам", Село Кыстатыам, Улица Набережная, ДОМ 3</t>
  </si>
  <si>
    <t>Врачебная амбулатория села Кутана</t>
  </si>
  <si>
    <t>Республика Саха (Якутия), Муниципальный район Алданский, сельское поселение Национальный наслег Анамы, Село Кутана, Улица Школьная, ДОМ 12</t>
  </si>
  <si>
    <t>3</t>
  </si>
  <si>
    <t>Государственное бюджетное учреждение Республики Саха (Якутия) "Чурапчинская центральная районная больница"</t>
  </si>
  <si>
    <t xml:space="preserve">Кытанахская врачебная амбулатория </t>
  </si>
  <si>
    <t>Республика Саха (Якутия), Муниципальный район Чурапчинский, сельское поселение Кытанахский наслег, Село Килянки, Улица Октябрьская, ДОМ 15</t>
  </si>
  <si>
    <t>7</t>
  </si>
  <si>
    <t>Государственное бюджетное учреждение Республики Саха (Якутия) "Кобяйская центральная районная больница им. М.Н.Тереховой "</t>
  </si>
  <si>
    <t>Фельдшерско-акушерский пункт села Люксюгюн</t>
  </si>
  <si>
    <t>Республика Саха (Якутия), Муниципальный район Кобяйский, сельское поселение Арыктахский наслег, Село Люксюгюн, Улица А.П.Бырдакаровой, ДОМ 18</t>
  </si>
  <si>
    <t>2</t>
  </si>
  <si>
    <t>Врачебная амбулатория села Чакыр 2-й</t>
  </si>
  <si>
    <t>Республика Саха (Якутия), Муниципальный район Амгинский, сельское поселение Чакырский наслег, Село Чакыр 2-й, Улица Ленина, ЗДАНИЕ 40</t>
  </si>
  <si>
    <t>6</t>
  </si>
  <si>
    <t>Врачебная амбулатория села Орто-Сурт</t>
  </si>
  <si>
    <t>Республика Саха (Якутия), Муниципальный район Горный, сельское поселение Маганинский наслег, Село Орто-Сурт, Улица Новая, ЗДАНИЕ 8, Корпус 2</t>
  </si>
  <si>
    <t>Государственное бюджетное учреждение Республики Саха (Якутия) "Вилюйская центральная районная больница имени П.А. Петрова"</t>
  </si>
  <si>
    <t>Врачебная амбулатория с. Тымпы</t>
  </si>
  <si>
    <t>Республика Саха (Якутия), Муниципальный район Вилюйский, сельское поселение Первый Тогусский  наслег, Село Тымпы, Улица Коммунаров, ДОМ 9</t>
  </si>
  <si>
    <t>7, 1</t>
  </si>
  <si>
    <t xml:space="preserve">Государственное бюджетное учреждение Республики Саха (Якутия) "Ленская центральная районная больница" </t>
  </si>
  <si>
    <t>Фельдшерско-акушерский пункт с. Натора</t>
  </si>
  <si>
    <t>Республика Саха (Якутия), Муниципальный район Ленский, сельское поселение Наторинский наслег, Село Натора, Переулок Школьный, ДОМ 4</t>
  </si>
  <si>
    <t>4</t>
  </si>
  <si>
    <t>Государственное бюджетное учреждение Республики Саха (Якутия) "Усть-Алданская центральная районная больница"</t>
  </si>
  <si>
    <t>Врачебная амбулатория села Бейдинга</t>
  </si>
  <si>
    <t>Республика Саха (Якутия), Муниципальный район Усть-Алданский, сельское поселение Ольтехский наслег, Село Бейдинга, Улица М.Н.Пестрякова, ДОМ 5</t>
  </si>
  <si>
    <t>Врачебная амбулатория села Аргахтах</t>
  </si>
  <si>
    <t>Республика Саха (Якутия), Муниципальный район Среднеколымский, сельское поселение Алазейский наслег, Село Аргахтах, Улица Октябрьская, ДОМ 14</t>
  </si>
  <si>
    <t>Фельдшерский пункт села Владимировка Городского округа г. Якутск</t>
  </si>
  <si>
    <t>ФП</t>
  </si>
  <si>
    <t>Республика Саха (Якутия), Городской округ город Якутск, Село Владимировка</t>
  </si>
  <si>
    <t>новое приобретение и монтаж модульных конструкций</t>
  </si>
  <si>
    <t>Врачебная амбулатория села Крест-Хальджай</t>
  </si>
  <si>
    <t>Республика Саха (Якутия), Муниципальный район Томпонский, сельское поселение Баягантайский наслег, Село Крест-Хальджай, Улица Школьная, ВЛАДЕНИЕ 2</t>
  </si>
  <si>
    <t>17</t>
  </si>
  <si>
    <t>Врачебная амбулатория села Тойбохой</t>
  </si>
  <si>
    <t>Республика Саха (Якутия), Муниципальный район Сунтарский, сельское поселение Тойбохойский наслег, Село Тойбохой, Улица Октябрьская, ДОМ 10, Корпус 1</t>
  </si>
  <si>
    <t>Врачебная амбулатория поселка Солнечный</t>
  </si>
  <si>
    <t>Республика Саха (Якутия), Муниципальный район Усть-Майский, городское поселение поселок Солнечный, Поселок Солнечный, Улица Дражников, ЗДАНИЕ 15</t>
  </si>
  <si>
    <t>Врачебная амбулатория села Ботулу</t>
  </si>
  <si>
    <t>Республика Саха (Якутия), Муниципальный район Верхневилюйский, сельское поселение Ботулунский наслег, Село Ботулу, Улица Новая, ДОМ 12</t>
  </si>
  <si>
    <t>Врачебная амбулатория села Чаппанда</t>
  </si>
  <si>
    <t>Республика Саха (Якутия), Муниципальный район Нюрбинский, сельское поселение Чаппандинский наслег, Село Чаппанда, Улица Скобелева, ДОМ 23</t>
  </si>
  <si>
    <t xml:space="preserve">Государственное бюджетное учреждение Республики Саха (Якутия) "Оленекская центральная районная больница" </t>
  </si>
  <si>
    <t>Врачебная амбулатория села Харыялах</t>
  </si>
  <si>
    <t>Республика Саха (Якутия), Муниципальный район Оленекский эвенкийский национальный, сельское поселение Кирбейский национальный наслег, Село Харыялах, Улица Новая, ДОМ 23</t>
  </si>
  <si>
    <t>11</t>
  </si>
  <si>
    <t>Врачебная амбулатория с. Томтор</t>
  </si>
  <si>
    <t>Республика Саха (Якутия), Муниципальный район Верхоянский, сельское поселение Борулахский наслег, Село Томтор, Улица Озерная, ДОМ 9</t>
  </si>
  <si>
    <t>Врачебная амбулатория села Ючюгей</t>
  </si>
  <si>
    <t>Республика Саха (Якутия), Муниципальный район Оймяконский, сельское поселение Ючюгейский национальный наслег, Село Ючюгей, Улица Центральная, ДОМ 13</t>
  </si>
  <si>
    <t>врачебная амбулатория села Найба</t>
  </si>
  <si>
    <t>Республика Саха (Якутия), Муниципальный район Булунский, сельское поселение Хара-Улахский национальный (эвенский) наслег, Село Найба, Улица Колесова, ДОМ 5</t>
  </si>
  <si>
    <t>Врачебная амбулатория села Крест-Кытыл</t>
  </si>
  <si>
    <t>Республика Саха (Якутия), Муниципальный район Намский, сельское поселение Хамагаттинский наслег, Село Крест-Кытыл, Улица Березовая, ДОМ 27</t>
  </si>
  <si>
    <t>27</t>
  </si>
  <si>
    <t>Врачебная амбулатория с. Угольное</t>
  </si>
  <si>
    <t>Республика Саха (Якутия), Муниципальный район Верхнеколымский, сельское поселение Угольнинский наслег, Село Угольное, Улица Шахтеров, ДОМ 5</t>
  </si>
  <si>
    <t xml:space="preserve">Государственное бюджетное учреждение Республики Саха (Якутия) "Момская центральная районная больница" </t>
  </si>
  <si>
    <t>Фельдшерско-акушерский пункт села Соболох</t>
  </si>
  <si>
    <t>Республика Саха (Якутия), Муниципальный район Момский, сельское поселение Соболохский национальный наслег, Село Соболох, Улица Тихона Толомона, ДОМ 16, Корпус 1</t>
  </si>
  <si>
    <t>Фельдшерско-акушерский пункт села Тас-Юрях</t>
  </si>
  <si>
    <t>Республика Саха (Якутия), Муниципальный район Мирнинский, сельское поселение Ботуобуйинский наслег, Село Тас-Юрях, Улица Степана Попова, ДОМ 26/1</t>
  </si>
  <si>
    <t xml:space="preserve">Государственное бюджетное учреждение Республики Саха (Якутия) "Нерюнгринская центральная районная больница" </t>
  </si>
  <si>
    <t>Фельдшерско-акушерский пункт села Большой Хатыми</t>
  </si>
  <si>
    <t>Республика Саха (Якутия), Муниципальный район Нерюнгринский, городское поселение поселок Чульман, Село Большой Хатыми, Улица Центральная, ДОМ 22</t>
  </si>
  <si>
    <t>Врачебная амбулатория в с. Качикатцы</t>
  </si>
  <si>
    <t>Республика Саха (Якутия), Муниципальный район Хангаласский, сельское поселение Качикатский наслег, Село Качикатцы, Улица Эбэ, ЗДАНИЕ 1</t>
  </si>
  <si>
    <t>9, 4</t>
  </si>
  <si>
    <t>Государственное автономное учреждение Республики Саха (Якутия) "МЕГИНО-КАНГАЛАССКАЯ центральная районная больница"</t>
  </si>
  <si>
    <t>врачебная амбулатория села Табага</t>
  </si>
  <si>
    <t>Республика Саха (Якутия), Муниципальный район Мегино-Кангаласский, сельское поселение Тарагайский наслег, Село Табага, Улица Дорожная, ЗДАНИЕ 1</t>
  </si>
  <si>
    <t>30</t>
  </si>
  <si>
    <t>Государственное бюджетное учреждение Республики Саха (Якутия) "Якутская городская больница №2"</t>
  </si>
  <si>
    <t>Врачебная амбулатория мкр. Марха</t>
  </si>
  <si>
    <t>Республика Саха (Якутия), Городской округ город Якутск, Город Якутск, Микрорайон Марха, Улица Березовая, ДОМ 11</t>
  </si>
  <si>
    <t>128</t>
  </si>
  <si>
    <t>Врачебная амбулатория села Томтор</t>
  </si>
  <si>
    <t>Республика Саха (Якутия), Муниципальный район Таттинский, сельское поселение Баягинский наслег, Село Томтор, Улица Ребицкого, ДОМ 4</t>
  </si>
  <si>
    <t>12</t>
  </si>
  <si>
    <r>
      <t>Планируемое мероприятие (приобретение и монтаж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модульных конструкций взамен существующего или новое приобретение и монтаж модульных конструкций)</t>
    </r>
  </si>
  <si>
    <t>Республика Саха (Якутия), с. Бетюнг, ул.Николаева И.И, 6</t>
  </si>
  <si>
    <t>Приобретение объектов недвижимого имущества, некапитальных строений</t>
  </si>
  <si>
    <t xml:space="preserve">Приобретение помещений, расположенных в здании по адресу: г. Олекминск, ул. Гагарина, д. 81 для размещения детского поликлинического отделения ГБУ РС(Я) «Оленкминская ЦРБ» </t>
  </si>
  <si>
    <t>Республика Саха (Якутия), Муниципальный район Олекминский, городское поселение город Олекминск, Город Олекминск, Улица Молодежная, ДОМ 5</t>
  </si>
  <si>
    <t>приобретение объекта недвижимого имущества или некапитального строения взамен существующего</t>
  </si>
  <si>
    <t>59, 12</t>
  </si>
  <si>
    <t>Сметная стоимость объекта по заключению экспертизы или предполагаемая стоимость по заданию на разработку ПСД, (тыс. руб.)</t>
  </si>
  <si>
    <t>Консолидированный бюджет, в том числе по годам (тыс. руб.):</t>
  </si>
  <si>
    <r>
      <t xml:space="preserve">Сметная стоимость или предполагаемая стоимость в ценах соответствующих лет реализации проекта (консолидированный бюджет) (сумма столбцов </t>
    </r>
    <r>
      <rPr>
        <u/>
        <sz val="10"/>
        <rFont val="Times New Roman"/>
        <family val="1"/>
        <charset val="204"/>
      </rPr>
      <t>20 - 29</t>
    </r>
    <r>
      <rPr>
        <sz val="10"/>
        <rFont val="Times New Roman"/>
        <family val="1"/>
        <charset val="204"/>
      </rPr>
      <t>) (тыс. руб.)</t>
    </r>
  </si>
  <si>
    <t>Единицы измерения мощности  объекта (посещений в смену, койко-мест для стационаров) в соответствии с  заключением экспертизы, при отсутствии - в соответствии с заданием на разработку ПСД (тыс. руб.)</t>
  </si>
  <si>
    <t>Сметная стоимость объекта по заключению экспертизы или предполагаемая стоимость по заданию на разработку ПСД  (тыс. руб.)</t>
  </si>
  <si>
    <t>Федеральный бюджет, в том числе по годам (тыс. руб.):</t>
  </si>
  <si>
    <r>
      <t xml:space="preserve">Сметная стоимость или предполагаемая стоимость в ценах соответствующих лет реализации проекта (средства регионального бюджет) (сумма столбцов </t>
    </r>
    <r>
      <rPr>
        <u/>
        <sz val="10"/>
        <rFont val="Times New Roman"/>
        <family val="1"/>
        <charset val="204"/>
      </rPr>
      <t>42-51</t>
    </r>
    <r>
      <rPr>
        <sz val="10"/>
        <rFont val="Times New Roman"/>
        <family val="1"/>
        <charset val="204"/>
      </rPr>
      <t>) (тыс. руб.)</t>
    </r>
  </si>
  <si>
    <t>Региональный бюджет, в том числе по годам (тыс. руб.):</t>
  </si>
  <si>
    <r>
      <t xml:space="preserve">Не софинансируемые за счет средств федерального бюджета расходы субъекта Российской Федерации*** (сумма столбцов </t>
    </r>
    <r>
      <rPr>
        <u/>
        <sz val="10"/>
        <rFont val="Times New Roman"/>
        <family val="1"/>
        <charset val="204"/>
      </rPr>
      <t>53-62</t>
    </r>
    <r>
      <rPr>
        <sz val="10"/>
        <rFont val="Times New Roman"/>
        <family val="1"/>
        <charset val="204"/>
      </rPr>
      <t>) (тыс. руб.)</t>
    </r>
  </si>
  <si>
    <t>Не софинансируемые за счет средств федерального бюджета расходы субъекта Российской Федерации в части мероприятий по строительству (реконструкции), в том числе по годам**  (тыс. руб.)</t>
  </si>
  <si>
    <r>
      <t xml:space="preserve">Сметная стоимость или предполагаемая стоимость в ценах соответствующих лет реализации проекта (средства резервного фонда Правительства РФ) (сумма столбцов </t>
    </r>
    <r>
      <rPr>
        <u/>
        <sz val="10"/>
        <rFont val="Times New Roman"/>
        <family val="1"/>
        <charset val="204"/>
      </rPr>
      <t>31 - 40</t>
    </r>
    <r>
      <rPr>
        <sz val="10"/>
        <rFont val="Times New Roman"/>
        <family val="1"/>
        <charset val="204"/>
      </rPr>
      <t>) (тыс. руб.)</t>
    </r>
  </si>
  <si>
    <t xml:space="preserve">Средства резервного фонда  Правительства Российской Федерации, в том числе по годам (тыс. руб.): </t>
  </si>
  <si>
    <t>Не софинансируемые за счет средств федерального бюджета расходы субъекта Российской Федерации в части мероприятий по строительству (реконструкции), в том числе по годам** (тыс. руб.)</t>
  </si>
  <si>
    <r>
      <t xml:space="preserve">ИТОГО общая стоимость объекта в ценах соответствующих лет реализации проекта (сумма столбцов </t>
    </r>
    <r>
      <rPr>
        <u/>
        <sz val="10"/>
        <rFont val="Times New Roman"/>
        <family val="1"/>
        <charset val="204"/>
      </rPr>
      <t>19 и 62</t>
    </r>
    <r>
      <rPr>
        <sz val="10"/>
        <rFont val="Times New Roman"/>
        <family val="1"/>
        <charset val="204"/>
      </rPr>
      <t>) (тыс. руб.)</t>
    </r>
  </si>
  <si>
    <r>
      <t xml:space="preserve">Планируемая стоимость работ (консолидированный бюджет) </t>
    </r>
    <r>
      <rPr>
        <b/>
        <sz val="10"/>
        <rFont val="Times New Roman"/>
        <family val="1"/>
        <charset val="204"/>
      </rPr>
      <t>(сумма столбцов 19 - 28) (тыс. руб.)</t>
    </r>
  </si>
  <si>
    <r>
      <t>Планируемая стоимость работ (федеральный бюджет) (</t>
    </r>
    <r>
      <rPr>
        <b/>
        <sz val="10"/>
        <rFont val="Times New Roman"/>
        <family val="1"/>
        <charset val="204"/>
      </rPr>
      <t>сумма столбцов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30-28) (тыс. руб.)</t>
    </r>
  </si>
  <si>
    <r>
      <t>Планируемая стоимость работ (средства регионального бюджета) (</t>
    </r>
    <r>
      <rPr>
        <b/>
        <sz val="10"/>
        <rFont val="Times New Roman"/>
        <family val="1"/>
        <charset val="204"/>
      </rPr>
      <t>сумма столбцов 41-50</t>
    </r>
    <r>
      <rPr>
        <sz val="10"/>
        <rFont val="Times New Roman"/>
        <family val="1"/>
        <charset val="204"/>
      </rPr>
      <t>) (тыс. руб.)</t>
    </r>
  </si>
  <si>
    <r>
      <t>Не софинансируемые за счет средств федерального бюджета расходы субъекта Российской Федерации*** (</t>
    </r>
    <r>
      <rPr>
        <b/>
        <sz val="10"/>
        <rFont val="Times New Roman"/>
        <family val="1"/>
        <charset val="204"/>
      </rPr>
      <t>сумма столбцов 52-61</t>
    </r>
    <r>
      <rPr>
        <sz val="10"/>
        <rFont val="Times New Roman"/>
        <family val="1"/>
        <charset val="204"/>
      </rPr>
      <t>) (тыс. руб.)</t>
    </r>
  </si>
  <si>
    <t>Не софинансируемые за счет средств федерального бюджета расходы субъекта Российской Федерации в части мероприятий по капитальному ремонту, в том числе по годам**** (тыс. руб.):</t>
  </si>
  <si>
    <r>
      <t xml:space="preserve">Общий объём финансирования объекта </t>
    </r>
    <r>
      <rPr>
        <b/>
        <sz val="10"/>
        <rFont val="Times New Roman"/>
        <family val="1"/>
        <charset val="204"/>
      </rPr>
      <t>(сумма столбцов 18 и 51) (тыс. руб.)</t>
    </r>
  </si>
  <si>
    <r>
      <t>Планируемая стоимость работ (средства резервного фонда Правительства РФ) (</t>
    </r>
    <r>
      <rPr>
        <b/>
        <sz val="10"/>
        <rFont val="Times New Roman"/>
        <family val="1"/>
        <charset val="204"/>
      </rPr>
      <t>сумма столбцов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30-28) (тыс. руб.)</t>
    </r>
  </si>
  <si>
    <r>
      <t xml:space="preserve">Планируемая стоимость работ (консолидированный бюджет) </t>
    </r>
    <r>
      <rPr>
        <b/>
        <sz val="10"/>
        <rFont val="Times New Roman"/>
        <family val="1"/>
        <charset val="204"/>
      </rPr>
      <t>(сумма столбцов 18 -27) (тыс. руб.)</t>
    </r>
  </si>
  <si>
    <r>
      <t>Планируемая стоимость работ (федеральный бюджет) (</t>
    </r>
    <r>
      <rPr>
        <b/>
        <sz val="10"/>
        <rFont val="Times New Roman"/>
        <family val="1"/>
        <charset val="204"/>
      </rPr>
      <t>сумма столбцов 29-38</t>
    </r>
    <r>
      <rPr>
        <sz val="10"/>
        <rFont val="Times New Roman"/>
        <family val="1"/>
        <charset val="204"/>
      </rPr>
      <t>) (тыс. руб.)</t>
    </r>
  </si>
  <si>
    <r>
      <t>Планируемая стоимость работ (средства регионального бюджета) (</t>
    </r>
    <r>
      <rPr>
        <b/>
        <sz val="10"/>
        <rFont val="Times New Roman"/>
        <family val="1"/>
        <charset val="204"/>
      </rPr>
      <t>сумма столбцов 40-49</t>
    </r>
    <r>
      <rPr>
        <sz val="10"/>
        <rFont val="Times New Roman"/>
        <family val="1"/>
        <charset val="204"/>
      </rPr>
      <t>) (тыс. руб.)</t>
    </r>
  </si>
  <si>
    <r>
      <t>Не софинансируемые за счет средств федерального бюджета расходы субъекта Российской Федерации*** (</t>
    </r>
    <r>
      <rPr>
        <b/>
        <sz val="10"/>
        <rFont val="Times New Roman"/>
        <family val="1"/>
        <charset val="204"/>
      </rPr>
      <t>сумма столбцов 51-60</t>
    </r>
    <r>
      <rPr>
        <sz val="10"/>
        <rFont val="Times New Roman"/>
        <family val="1"/>
        <charset val="204"/>
      </rPr>
      <t>) (тыс. руб.)</t>
    </r>
  </si>
  <si>
    <t>Не софинансируемые за счет средств федерального бюджета расходы субъекта Российской Федерации в части мероприятий по  быстровозводимых модульных конструкций, в том числе по годам**** (тыс. руб.):</t>
  </si>
  <si>
    <r>
      <t xml:space="preserve">Общий объём финансирования объекта </t>
    </r>
    <r>
      <rPr>
        <b/>
        <sz val="10"/>
        <rFont val="Times New Roman"/>
        <family val="1"/>
        <charset val="204"/>
      </rPr>
      <t>(сумма столбцов 17 и 50) (тыс. руб.)</t>
    </r>
  </si>
  <si>
    <r>
      <t>Планируемая стоимость работ (консолидированный бюджет) (</t>
    </r>
    <r>
      <rPr>
        <b/>
        <sz val="10"/>
        <rFont val="Times New Roman"/>
        <family val="1"/>
        <charset val="204"/>
      </rPr>
      <t>сумма столбцов 18 -27</t>
    </r>
    <r>
      <rPr>
        <sz val="10"/>
        <rFont val="Times New Roman"/>
        <family val="1"/>
        <charset val="204"/>
      </rPr>
      <t>) (тыс. руб.)</t>
    </r>
  </si>
  <si>
    <r>
      <t>Не софинансируемые за счет средств федерального бюджета расходы субъекта Российской Федерации*** (</t>
    </r>
    <r>
      <rPr>
        <b/>
        <sz val="10"/>
        <rFont val="Times New Roman"/>
        <family val="1"/>
        <charset val="204"/>
      </rPr>
      <t>сумма столбцов 51-61</t>
    </r>
    <r>
      <rPr>
        <sz val="10"/>
        <rFont val="Times New Roman"/>
        <family val="1"/>
        <charset val="204"/>
      </rPr>
      <t>) (тыс. руб.)</t>
    </r>
  </si>
  <si>
    <t>Не софинансируемые за счет средств федерального бюджета расходы субъекта Российской Федерации в части мероприятий по приобретению недвижимого имущества, в том числе по годам**** (тыс. руб.):</t>
  </si>
  <si>
    <r>
      <t>Общий объём финансирования объекта (</t>
    </r>
    <r>
      <rPr>
        <b/>
        <sz val="10"/>
        <rFont val="Times New Roman"/>
        <family val="1"/>
        <charset val="204"/>
      </rPr>
      <t>сумма столбцов 17 и 50</t>
    </r>
    <r>
      <rPr>
        <sz val="10"/>
        <rFont val="Times New Roman"/>
        <family val="1"/>
        <charset val="204"/>
      </rPr>
      <t>) (тыс. руб.)</t>
    </r>
  </si>
  <si>
    <t>декабрь 2026</t>
  </si>
  <si>
    <t>декабрь 2027</t>
  </si>
  <si>
    <t>декабрь 2029</t>
  </si>
  <si>
    <t>IV. Организация оказания медицинской помощи с приближением к месту жительства, месту обучения или работы исходя из потребностей всех групп населения с учетом трехуровневой системы оказания медицинской помощи</t>
  </si>
  <si>
    <t>Таблица № 4.1</t>
  </si>
  <si>
    <r>
      <t xml:space="preserve">Количество населения, </t>
    </r>
    <r>
      <rPr>
        <b/>
        <i/>
        <sz val="11"/>
        <rFont val="Times New Roman"/>
        <family val="1"/>
        <charset val="204"/>
      </rPr>
      <t>обслуживаемое</t>
    </r>
    <r>
      <rPr>
        <sz val="11"/>
        <rFont val="Times New Roman"/>
        <family val="1"/>
        <charset val="204"/>
      </rPr>
      <t xml:space="preserve">
медицинской организацией (структурным подразделением)**
(планируемое)</t>
    </r>
  </si>
  <si>
    <r>
      <t xml:space="preserve">Сметная стоимость или предполагаемая стоимость в ценах соответствующих лет реализации проекта (консолидированный бюджет) (сумма столбцов </t>
    </r>
    <r>
      <rPr>
        <u/>
        <sz val="11"/>
        <rFont val="Times New Roman"/>
        <family val="1"/>
        <charset val="204"/>
      </rPr>
      <t>20 - 29</t>
    </r>
    <r>
      <rPr>
        <sz val="11"/>
        <rFont val="Times New Roman"/>
        <family val="1"/>
        <charset val="204"/>
      </rPr>
      <t>) (тыс. руб.)</t>
    </r>
  </si>
  <si>
    <r>
      <t xml:space="preserve">Сметная стоимость или предполагаемая стоимость в ценах соответствующих лет реализации проекта (федеральный бюджет) (сумма столбцов </t>
    </r>
    <r>
      <rPr>
        <u/>
        <sz val="11"/>
        <rFont val="Times New Roman"/>
        <family val="1"/>
        <charset val="204"/>
      </rPr>
      <t>31 - 40</t>
    </r>
    <r>
      <rPr>
        <sz val="11"/>
        <rFont val="Times New Roman"/>
        <family val="1"/>
        <charset val="204"/>
      </rPr>
      <t>) (тыс. руб.)</t>
    </r>
  </si>
  <si>
    <r>
      <t xml:space="preserve">Сметная стоимость или предполагаемая стоимость в ценах соответствующих лет реализации проекта (средства регионального бюджет) (сумма столбцов </t>
    </r>
    <r>
      <rPr>
        <u/>
        <sz val="11"/>
        <rFont val="Times New Roman"/>
        <family val="1"/>
        <charset val="204"/>
      </rPr>
      <t>42-51</t>
    </r>
    <r>
      <rPr>
        <sz val="11"/>
        <rFont val="Times New Roman"/>
        <family val="1"/>
        <charset val="204"/>
      </rPr>
      <t>) (тыс. руб.)</t>
    </r>
  </si>
  <si>
    <r>
      <t xml:space="preserve">Не софинансируемые за счет средств федерального бюджета расходы субъекта Российской Федерации*** (сумма столбцов </t>
    </r>
    <r>
      <rPr>
        <u/>
        <sz val="11"/>
        <rFont val="Times New Roman"/>
        <family val="1"/>
        <charset val="204"/>
      </rPr>
      <t>53-62</t>
    </r>
    <r>
      <rPr>
        <sz val="11"/>
        <rFont val="Times New Roman"/>
        <family val="1"/>
        <charset val="204"/>
      </rPr>
      <t>) (тыс. руб.)</t>
    </r>
  </si>
  <si>
    <r>
      <t xml:space="preserve">ИТОГО общая стоимость объекта в ценах соответствующих лет реализации проекта (сумма столбцов </t>
    </r>
    <r>
      <rPr>
        <u/>
        <sz val="11"/>
        <rFont val="Times New Roman"/>
        <family val="1"/>
        <charset val="204"/>
      </rPr>
      <t>19 и 62</t>
    </r>
    <r>
      <rPr>
        <sz val="11"/>
        <rFont val="Times New Roman"/>
        <family val="1"/>
        <charset val="204"/>
      </rPr>
      <t>)  (тыс. руб.)</t>
    </r>
  </si>
  <si>
    <t>Таблица №4.1.1</t>
  </si>
  <si>
    <t>Таблица № 4.1.2</t>
  </si>
  <si>
    <t>Таблица № 4.2</t>
  </si>
  <si>
    <t>Таблица № 4.2.1</t>
  </si>
  <si>
    <t>Таблица №4.3</t>
  </si>
  <si>
    <t>Таблица № 4.4</t>
  </si>
  <si>
    <t xml:space="preserve">Строительство (реконструкция) медицинских организаций, 
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
</t>
  </si>
  <si>
    <t>Строительство (реконструкция) медицинских организаций, 
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 
(софинансирование осуществляется за счет средств резервного фонда  Правительства Российской Федерации в соответствии с распоряжением Правительства Российской Федерации от ____ № ___ (ред. от ___________________)</t>
  </si>
  <si>
    <t>Строительство (в том числе с использованием быстровозводимых модульных конструкций) некапитальных строений медицинских организаций, 
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</si>
  <si>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>Капитальный ремонт медицинских организаций, 
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
центральных районных и районных больниц</t>
  </si>
  <si>
    <t>Капитальный ремонт медицинских организаций, 
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
центральных районных и районных больниц
(софинансирование осуществляется за счет средств резервного фонда  Правительства Российской Федерации в соответствии с распоряжением Правительства Российской Федерации от ____ № ___ (ред. от ___________________)</t>
  </si>
  <si>
    <t>Приобретение и монтаж быстровозводимых модульных конструкций для размещения медицинских организаций, 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</si>
  <si>
    <t>Приобретение объектов недвижимого имущества, с даты ввода в эксплуатацию которых прошло не более 5 лет, и некапитальных строений, с даты завершения строительства которых прошло не более 5 лет, а также земельных участков, на которых они находятся, для размещения медицинских организаций, подведомственных органам исполнительной власти Республики Саха (Якутия) и (или) муниципальных 
медицинских организаций, расположенных на территории субъекта Российской Федерации, оказывающих первичную медико-санитарную помощь взрослым и детям, их обособленных структурных подразделений, центральных районных и районных больниц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</si>
</sst>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justify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" xfId="0" applyNumberForma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3" fillId="3" borderId="0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BO54"/>
  <sheetViews>
    <sheetView view="pageBreakPreview" topLeftCell="B1" zoomScaleNormal="100" zoomScaleSheetLayoutView="100" workbookViewId="0">
      <selection activeCell="B3" sqref="B3:BN3"/>
    </sheetView>
  </sheetViews>
  <sheetFormatPr defaultColWidth="9.109375" defaultRowHeight="15.6" x14ac:dyDescent="0.3"/>
  <cols>
    <col min="1" max="1" width="4.5546875" style="64" customWidth="1"/>
    <col min="2" max="2" width="9.109375" style="64" customWidth="1"/>
    <col min="3" max="3" width="34.44140625" style="64" customWidth="1"/>
    <col min="4" max="4" width="45.44140625" style="64" customWidth="1"/>
    <col min="5" max="5" width="17.44140625" style="64" customWidth="1"/>
    <col min="6" max="6" width="27.88671875" style="64" customWidth="1"/>
    <col min="7" max="9" width="8.5546875" style="64" customWidth="1"/>
    <col min="10" max="10" width="15.6640625" style="64" customWidth="1"/>
    <col min="11" max="11" width="8.44140625" style="64" customWidth="1"/>
    <col min="12" max="13" width="8.6640625" style="64" customWidth="1"/>
    <col min="14" max="14" width="7.88671875" style="64" customWidth="1"/>
    <col min="15" max="15" width="11.6640625" style="64" customWidth="1"/>
    <col min="16" max="16" width="15.6640625" style="64" customWidth="1"/>
    <col min="17" max="17" width="20.33203125" style="64" customWidth="1"/>
    <col min="18" max="18" width="20.33203125" style="65" customWidth="1"/>
    <col min="19" max="19" width="10" style="64" customWidth="1"/>
    <col min="20" max="20" width="18.109375" style="64" customWidth="1"/>
    <col min="21" max="25" width="16.109375" style="64" customWidth="1"/>
    <col min="26" max="26" width="10.6640625" style="64" customWidth="1"/>
    <col min="27" max="28" width="14.88671875" style="64" customWidth="1"/>
    <col min="29" max="29" width="18.6640625" style="64" customWidth="1"/>
    <col min="30" max="30" width="18.5546875" style="64" customWidth="1"/>
    <col min="31" max="36" width="16.6640625" style="64" customWidth="1"/>
    <col min="37" max="37" width="12.6640625" style="64" customWidth="1"/>
    <col min="38" max="41" width="16.33203125" style="64" customWidth="1"/>
    <col min="42" max="42" width="20.5546875" style="64" customWidth="1"/>
    <col min="43" max="52" width="14.33203125" style="64" customWidth="1"/>
    <col min="53" max="53" width="18.44140625" style="64" customWidth="1"/>
    <col min="54" max="57" width="14.33203125" style="64" customWidth="1"/>
    <col min="58" max="58" width="17.44140625" style="64" customWidth="1"/>
    <col min="59" max="59" width="16" style="64" customWidth="1"/>
    <col min="60" max="60" width="13.109375" style="64" customWidth="1"/>
    <col min="61" max="62" width="12.109375" style="64" customWidth="1"/>
    <col min="63" max="63" width="14.5546875" style="64" customWidth="1"/>
    <col min="64" max="64" width="18.5546875" style="64" customWidth="1"/>
    <col min="65" max="65" width="11.44140625" style="66" customWidth="1"/>
    <col min="66" max="66" width="23.109375" style="66" customWidth="1"/>
    <col min="67" max="67" width="10.6640625" style="64" customWidth="1"/>
    <col min="68" max="16384" width="9.109375" style="64"/>
  </cols>
  <sheetData>
    <row r="1" spans="2:67" ht="14.4" customHeight="1" x14ac:dyDescent="0.3">
      <c r="B1" s="97" t="s">
        <v>595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</row>
    <row r="2" spans="2:67" x14ac:dyDescent="0.3">
      <c r="Z2" s="1"/>
      <c r="AA2" s="1"/>
      <c r="AB2" s="1"/>
      <c r="AC2" s="6"/>
      <c r="AD2" s="6"/>
      <c r="AE2" s="6"/>
      <c r="AF2" s="6"/>
      <c r="AG2" s="6"/>
      <c r="AH2" s="6"/>
      <c r="AI2" s="6"/>
      <c r="AJ2" s="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M2" s="56"/>
      <c r="BN2" s="56" t="s">
        <v>596</v>
      </c>
    </row>
    <row r="3" spans="2:67" ht="71.25" customHeight="1" x14ac:dyDescent="0.3">
      <c r="B3" s="98" t="s">
        <v>609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</row>
    <row r="4" spans="2:67" x14ac:dyDescent="0.3">
      <c r="B4" s="56"/>
    </row>
    <row r="5" spans="2:67" x14ac:dyDescent="0.3">
      <c r="B5" s="56"/>
      <c r="BN5" s="93" t="s">
        <v>55</v>
      </c>
      <c r="BO5" s="67"/>
    </row>
    <row r="6" spans="2:67" s="23" customFormat="1" ht="100.5" customHeight="1" x14ac:dyDescent="0.25">
      <c r="B6" s="99" t="s">
        <v>0</v>
      </c>
      <c r="C6" s="103" t="s">
        <v>17</v>
      </c>
      <c r="D6" s="103" t="s">
        <v>23</v>
      </c>
      <c r="E6" s="103" t="s">
        <v>32</v>
      </c>
      <c r="F6" s="108" t="s">
        <v>1</v>
      </c>
      <c r="G6" s="103" t="s">
        <v>16</v>
      </c>
      <c r="H6" s="103" t="s">
        <v>18</v>
      </c>
      <c r="I6" s="103" t="s">
        <v>19</v>
      </c>
      <c r="J6" s="108" t="s">
        <v>12</v>
      </c>
      <c r="K6" s="108" t="s">
        <v>20</v>
      </c>
      <c r="L6" s="108" t="s">
        <v>597</v>
      </c>
      <c r="M6" s="103" t="s">
        <v>46</v>
      </c>
      <c r="N6" s="103" t="s">
        <v>29</v>
      </c>
      <c r="O6" s="108" t="s">
        <v>39</v>
      </c>
      <c r="P6" s="108" t="s">
        <v>40</v>
      </c>
      <c r="Q6" s="103" t="s">
        <v>41</v>
      </c>
      <c r="R6" s="106" t="s">
        <v>565</v>
      </c>
      <c r="S6" s="103" t="s">
        <v>30</v>
      </c>
      <c r="T6" s="108" t="s">
        <v>598</v>
      </c>
      <c r="U6" s="109" t="s">
        <v>562</v>
      </c>
      <c r="V6" s="110"/>
      <c r="W6" s="110"/>
      <c r="X6" s="110"/>
      <c r="Y6" s="110"/>
      <c r="Z6" s="110"/>
      <c r="AA6" s="110"/>
      <c r="AB6" s="110"/>
      <c r="AC6" s="110"/>
      <c r="AD6" s="111"/>
      <c r="AE6" s="108" t="s">
        <v>599</v>
      </c>
      <c r="AF6" s="112" t="s">
        <v>566</v>
      </c>
      <c r="AG6" s="113"/>
      <c r="AH6" s="113"/>
      <c r="AI6" s="113"/>
      <c r="AJ6" s="113"/>
      <c r="AK6" s="113"/>
      <c r="AL6" s="113"/>
      <c r="AM6" s="113"/>
      <c r="AN6" s="113"/>
      <c r="AO6" s="114"/>
      <c r="AP6" s="108" t="s">
        <v>600</v>
      </c>
      <c r="AQ6" s="112" t="s">
        <v>568</v>
      </c>
      <c r="AR6" s="113"/>
      <c r="AS6" s="113"/>
      <c r="AT6" s="113"/>
      <c r="AU6" s="113"/>
      <c r="AV6" s="113"/>
      <c r="AW6" s="113"/>
      <c r="AX6" s="113"/>
      <c r="AY6" s="113"/>
      <c r="AZ6" s="114"/>
      <c r="BA6" s="99" t="s">
        <v>601</v>
      </c>
      <c r="BB6" s="115" t="s">
        <v>570</v>
      </c>
      <c r="BC6" s="116"/>
      <c r="BD6" s="116"/>
      <c r="BE6" s="116"/>
      <c r="BF6" s="116"/>
      <c r="BG6" s="116"/>
      <c r="BH6" s="116"/>
      <c r="BI6" s="116"/>
      <c r="BJ6" s="116"/>
      <c r="BK6" s="117"/>
      <c r="BL6" s="99" t="s">
        <v>602</v>
      </c>
      <c r="BM6" s="102" t="s">
        <v>26</v>
      </c>
      <c r="BN6" s="99" t="s">
        <v>31</v>
      </c>
    </row>
    <row r="7" spans="2:67" s="23" customFormat="1" ht="123" customHeight="1" x14ac:dyDescent="0.25">
      <c r="B7" s="100"/>
      <c r="C7" s="104"/>
      <c r="D7" s="104"/>
      <c r="E7" s="104"/>
      <c r="F7" s="108"/>
      <c r="G7" s="104"/>
      <c r="H7" s="104"/>
      <c r="I7" s="104"/>
      <c r="J7" s="108"/>
      <c r="K7" s="108"/>
      <c r="L7" s="108"/>
      <c r="M7" s="104"/>
      <c r="N7" s="104"/>
      <c r="O7" s="108"/>
      <c r="P7" s="108"/>
      <c r="Q7" s="104"/>
      <c r="R7" s="107"/>
      <c r="S7" s="104"/>
      <c r="T7" s="108"/>
      <c r="U7" s="94">
        <v>2021</v>
      </c>
      <c r="V7" s="94">
        <v>2022</v>
      </c>
      <c r="W7" s="94">
        <v>2023</v>
      </c>
      <c r="X7" s="94">
        <v>2024</v>
      </c>
      <c r="Y7" s="94">
        <v>2025</v>
      </c>
      <c r="Z7" s="94">
        <v>2026</v>
      </c>
      <c r="AA7" s="94">
        <v>2027</v>
      </c>
      <c r="AB7" s="94">
        <v>2028</v>
      </c>
      <c r="AC7" s="94">
        <v>2029</v>
      </c>
      <c r="AD7" s="94">
        <v>2030</v>
      </c>
      <c r="AE7" s="108"/>
      <c r="AF7" s="95">
        <v>2021</v>
      </c>
      <c r="AG7" s="95">
        <v>2022</v>
      </c>
      <c r="AH7" s="95">
        <v>2023</v>
      </c>
      <c r="AI7" s="95">
        <v>2024</v>
      </c>
      <c r="AJ7" s="95">
        <v>2025</v>
      </c>
      <c r="AK7" s="95">
        <v>2026</v>
      </c>
      <c r="AL7" s="95">
        <v>2027</v>
      </c>
      <c r="AM7" s="95">
        <v>2028</v>
      </c>
      <c r="AN7" s="95">
        <v>2029</v>
      </c>
      <c r="AO7" s="95">
        <v>2030</v>
      </c>
      <c r="AP7" s="108"/>
      <c r="AQ7" s="95">
        <v>2021</v>
      </c>
      <c r="AR7" s="95">
        <v>2022</v>
      </c>
      <c r="AS7" s="95">
        <v>2023</v>
      </c>
      <c r="AT7" s="95">
        <v>2024</v>
      </c>
      <c r="AU7" s="95">
        <v>2025</v>
      </c>
      <c r="AV7" s="95">
        <v>2026</v>
      </c>
      <c r="AW7" s="95">
        <v>2027</v>
      </c>
      <c r="AX7" s="95">
        <v>2028</v>
      </c>
      <c r="AY7" s="95">
        <v>2029</v>
      </c>
      <c r="AZ7" s="95">
        <v>2030</v>
      </c>
      <c r="BA7" s="100"/>
      <c r="BB7" s="95">
        <v>2021</v>
      </c>
      <c r="BC7" s="95">
        <v>2022</v>
      </c>
      <c r="BD7" s="95">
        <v>2023</v>
      </c>
      <c r="BE7" s="95">
        <v>2024</v>
      </c>
      <c r="BF7" s="95">
        <v>2025</v>
      </c>
      <c r="BG7" s="95">
        <v>2026</v>
      </c>
      <c r="BH7" s="95">
        <v>2027</v>
      </c>
      <c r="BI7" s="95">
        <v>2028</v>
      </c>
      <c r="BJ7" s="95">
        <v>2029</v>
      </c>
      <c r="BK7" s="95">
        <v>2030</v>
      </c>
      <c r="BL7" s="100"/>
      <c r="BM7" s="102"/>
      <c r="BN7" s="100"/>
    </row>
    <row r="8" spans="2:67" x14ac:dyDescent="0.3"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9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68">
        <v>31</v>
      </c>
      <c r="AG8" s="68">
        <v>32</v>
      </c>
      <c r="AH8" s="68">
        <v>33</v>
      </c>
      <c r="AI8" s="68">
        <v>34</v>
      </c>
      <c r="AJ8" s="68">
        <v>35</v>
      </c>
      <c r="AK8" s="68">
        <v>36</v>
      </c>
      <c r="AL8" s="68">
        <v>37</v>
      </c>
      <c r="AM8" s="68">
        <v>38</v>
      </c>
      <c r="AN8" s="68">
        <v>39</v>
      </c>
      <c r="AO8" s="68">
        <v>40</v>
      </c>
      <c r="AP8" s="68">
        <v>41</v>
      </c>
      <c r="AQ8" s="68">
        <v>42</v>
      </c>
      <c r="AR8" s="68">
        <v>43</v>
      </c>
      <c r="AS8" s="68">
        <v>44</v>
      </c>
      <c r="AT8" s="68">
        <v>45</v>
      </c>
      <c r="AU8" s="68">
        <v>46</v>
      </c>
      <c r="AV8" s="68">
        <v>47</v>
      </c>
      <c r="AW8" s="68">
        <v>48</v>
      </c>
      <c r="AX8" s="68">
        <v>49</v>
      </c>
      <c r="AY8" s="68">
        <v>50</v>
      </c>
      <c r="AZ8" s="68">
        <v>51</v>
      </c>
      <c r="BA8" s="68">
        <v>52</v>
      </c>
      <c r="BB8" s="68">
        <v>53</v>
      </c>
      <c r="BC8" s="68">
        <v>54</v>
      </c>
      <c r="BD8" s="68">
        <v>55</v>
      </c>
      <c r="BE8" s="68">
        <v>56</v>
      </c>
      <c r="BF8" s="68">
        <v>57</v>
      </c>
      <c r="BG8" s="68">
        <v>58</v>
      </c>
      <c r="BH8" s="68">
        <v>59</v>
      </c>
      <c r="BI8" s="68">
        <v>60</v>
      </c>
      <c r="BJ8" s="68">
        <v>61</v>
      </c>
      <c r="BK8" s="68">
        <v>62</v>
      </c>
      <c r="BL8" s="68">
        <v>63</v>
      </c>
      <c r="BM8" s="68">
        <v>64</v>
      </c>
      <c r="BN8" s="68">
        <v>65</v>
      </c>
    </row>
    <row r="9" spans="2:67" ht="62.4" x14ac:dyDescent="0.3">
      <c r="B9" s="70">
        <v>1</v>
      </c>
      <c r="C9" s="70" t="s">
        <v>56</v>
      </c>
      <c r="D9" s="71" t="s">
        <v>57</v>
      </c>
      <c r="E9" s="70" t="s">
        <v>73</v>
      </c>
      <c r="F9" s="71" t="s">
        <v>133</v>
      </c>
      <c r="G9" s="70" t="s">
        <v>76</v>
      </c>
      <c r="H9" s="70" t="s">
        <v>76</v>
      </c>
      <c r="I9" s="70" t="s">
        <v>77</v>
      </c>
      <c r="J9" s="70" t="s">
        <v>78</v>
      </c>
      <c r="K9" s="70">
        <v>100</v>
      </c>
      <c r="L9" s="70">
        <v>31632</v>
      </c>
      <c r="M9" s="70">
        <f>L9</f>
        <v>31632</v>
      </c>
      <c r="N9" s="70" t="s">
        <v>80</v>
      </c>
      <c r="O9" s="70">
        <v>4655.58</v>
      </c>
      <c r="P9" s="70" t="s">
        <v>82</v>
      </c>
      <c r="Q9" s="70" t="s">
        <v>95</v>
      </c>
      <c r="R9" s="72">
        <f>BL9</f>
        <v>983950.58935999998</v>
      </c>
      <c r="S9" s="70">
        <v>2023</v>
      </c>
      <c r="T9" s="73">
        <f t="shared" ref="T9:T22" si="0">U9+V9+W9+X9+Y9</f>
        <v>862534.36662999995</v>
      </c>
      <c r="U9" s="74">
        <v>0</v>
      </c>
      <c r="V9" s="74">
        <v>0</v>
      </c>
      <c r="W9" s="74">
        <v>185401.12619000001</v>
      </c>
      <c r="X9" s="75">
        <v>44080.725850000003</v>
      </c>
      <c r="Y9" s="76">
        <f>(423568259.27+209484255.32)/1000</f>
        <v>633052.51458999992</v>
      </c>
      <c r="Z9" s="70"/>
      <c r="AA9" s="70"/>
      <c r="AB9" s="70"/>
      <c r="AC9" s="70"/>
      <c r="AD9" s="70"/>
      <c r="AE9" s="73">
        <f t="shared" ref="AE9:AE22" si="1">SUM(AF9:AJ9)</f>
        <v>810782.33370999992</v>
      </c>
      <c r="AF9" s="74">
        <v>0</v>
      </c>
      <c r="AG9" s="74">
        <v>0</v>
      </c>
      <c r="AH9" s="74">
        <v>174277.05862</v>
      </c>
      <c r="AI9" s="75">
        <v>41435.882259999998</v>
      </c>
      <c r="AJ9" s="76">
        <f>(398154192.83+196915200)/1000</f>
        <v>595069.39282999991</v>
      </c>
      <c r="AK9" s="70"/>
      <c r="AL9" s="70"/>
      <c r="AM9" s="70"/>
      <c r="AN9" s="70"/>
      <c r="AO9" s="70"/>
      <c r="AP9" s="73">
        <f>SUM(AQ9:AU9)</f>
        <v>51752.032919999998</v>
      </c>
      <c r="AQ9" s="74">
        <v>0</v>
      </c>
      <c r="AR9" s="74">
        <v>0</v>
      </c>
      <c r="AS9" s="74">
        <v>11124.067569999999</v>
      </c>
      <c r="AT9" s="76">
        <v>2644.8435899999999</v>
      </c>
      <c r="AU9" s="76">
        <v>37983.121760000002</v>
      </c>
      <c r="AV9" s="70"/>
      <c r="AW9" s="70"/>
      <c r="AX9" s="70"/>
      <c r="AY9" s="70"/>
      <c r="AZ9" s="70"/>
      <c r="BA9" s="74">
        <f>SUM(BB9:BF9)</f>
        <v>121416.22272999999</v>
      </c>
      <c r="BB9" s="74"/>
      <c r="BC9" s="74"/>
      <c r="BD9" s="74"/>
      <c r="BE9" s="74"/>
      <c r="BF9" s="74">
        <v>121416.22272999999</v>
      </c>
      <c r="BG9" s="70"/>
      <c r="BH9" s="70"/>
      <c r="BI9" s="70"/>
      <c r="BJ9" s="70"/>
      <c r="BK9" s="70"/>
      <c r="BL9" s="74">
        <f>BA9+T9</f>
        <v>983950.58935999998</v>
      </c>
      <c r="BM9" s="77">
        <v>2025</v>
      </c>
      <c r="BN9" s="78" t="s">
        <v>98</v>
      </c>
    </row>
    <row r="10" spans="2:67" ht="62.4" x14ac:dyDescent="0.3">
      <c r="B10" s="70">
        <f>B9+1</f>
        <v>2</v>
      </c>
      <c r="C10" s="70" t="s">
        <v>56</v>
      </c>
      <c r="D10" s="71" t="s">
        <v>58</v>
      </c>
      <c r="E10" s="70" t="s">
        <v>74</v>
      </c>
      <c r="F10" s="71" t="s">
        <v>71</v>
      </c>
      <c r="G10" s="70" t="s">
        <v>76</v>
      </c>
      <c r="H10" s="70" t="s">
        <v>77</v>
      </c>
      <c r="I10" s="70" t="s">
        <v>77</v>
      </c>
      <c r="J10" s="70" t="s">
        <v>78</v>
      </c>
      <c r="K10" s="70">
        <v>100</v>
      </c>
      <c r="L10" s="70">
        <v>4972</v>
      </c>
      <c r="M10" s="70">
        <f t="shared" ref="M10:M22" si="2">L10</f>
        <v>4972</v>
      </c>
      <c r="N10" s="70" t="s">
        <v>80</v>
      </c>
      <c r="O10" s="70">
        <v>1240.55</v>
      </c>
      <c r="P10" s="70" t="s">
        <v>83</v>
      </c>
      <c r="Q10" s="70" t="s">
        <v>95</v>
      </c>
      <c r="R10" s="72">
        <f t="shared" ref="R10:R22" si="3">BL10</f>
        <v>308494.44404999999</v>
      </c>
      <c r="S10" s="70">
        <v>2024</v>
      </c>
      <c r="T10" s="73">
        <f t="shared" si="0"/>
        <v>244976.5373</v>
      </c>
      <c r="U10" s="74">
        <v>0</v>
      </c>
      <c r="V10" s="74">
        <v>0</v>
      </c>
      <c r="W10" s="74">
        <v>0</v>
      </c>
      <c r="X10" s="74">
        <v>150000</v>
      </c>
      <c r="Y10" s="74">
        <v>94976.537299999996</v>
      </c>
      <c r="Z10" s="70"/>
      <c r="AA10" s="70"/>
      <c r="AB10" s="70"/>
      <c r="AC10" s="70"/>
      <c r="AD10" s="70"/>
      <c r="AE10" s="73">
        <f t="shared" si="1"/>
        <v>230277.97417</v>
      </c>
      <c r="AF10" s="74">
        <v>0</v>
      </c>
      <c r="AG10" s="74">
        <v>0</v>
      </c>
      <c r="AH10" s="74">
        <v>0</v>
      </c>
      <c r="AI10" s="74">
        <v>141000</v>
      </c>
      <c r="AJ10" s="74">
        <v>89277.974170000001</v>
      </c>
      <c r="AK10" s="70"/>
      <c r="AL10" s="70"/>
      <c r="AM10" s="70"/>
      <c r="AN10" s="70"/>
      <c r="AO10" s="70"/>
      <c r="AP10" s="73">
        <f t="shared" ref="AP10:AP22" si="4">SUM(AQ10:AU10)</f>
        <v>14698.563129999999</v>
      </c>
      <c r="AQ10" s="74">
        <v>0</v>
      </c>
      <c r="AR10" s="74">
        <v>0</v>
      </c>
      <c r="AS10" s="74">
        <v>0</v>
      </c>
      <c r="AT10" s="74">
        <v>9000</v>
      </c>
      <c r="AU10" s="74">
        <v>5698.5631299999995</v>
      </c>
      <c r="AV10" s="70"/>
      <c r="AW10" s="70"/>
      <c r="AX10" s="70"/>
      <c r="AY10" s="70"/>
      <c r="AZ10" s="70"/>
      <c r="BA10" s="74">
        <f t="shared" ref="BA10:BA28" si="5">SUM(BB10:BF10)</f>
        <v>63517.906750000002</v>
      </c>
      <c r="BB10" s="74"/>
      <c r="BC10" s="74"/>
      <c r="BD10" s="74"/>
      <c r="BE10" s="74"/>
      <c r="BF10" s="74">
        <v>63517.906750000002</v>
      </c>
      <c r="BG10" s="70"/>
      <c r="BH10" s="70"/>
      <c r="BI10" s="70"/>
      <c r="BJ10" s="70"/>
      <c r="BK10" s="70"/>
      <c r="BL10" s="74">
        <f t="shared" ref="BL10:BL28" si="6">BA10+T10</f>
        <v>308494.44404999999</v>
      </c>
      <c r="BM10" s="77">
        <v>2025</v>
      </c>
      <c r="BN10" s="78" t="s">
        <v>98</v>
      </c>
    </row>
    <row r="11" spans="2:67" ht="62.4" x14ac:dyDescent="0.3">
      <c r="B11" s="70">
        <f t="shared" ref="B11:B28" si="7">B10+1</f>
        <v>3</v>
      </c>
      <c r="C11" s="70" t="s">
        <v>56</v>
      </c>
      <c r="D11" s="71" t="s">
        <v>59</v>
      </c>
      <c r="E11" s="70" t="s">
        <v>75</v>
      </c>
      <c r="F11" s="71" t="s">
        <v>134</v>
      </c>
      <c r="G11" s="70" t="s">
        <v>76</v>
      </c>
      <c r="H11" s="70" t="s">
        <v>76</v>
      </c>
      <c r="I11" s="70" t="s">
        <v>77</v>
      </c>
      <c r="J11" s="70" t="s">
        <v>78</v>
      </c>
      <c r="K11" s="70">
        <v>81</v>
      </c>
      <c r="L11" s="70">
        <v>16771</v>
      </c>
      <c r="M11" s="70">
        <f t="shared" si="2"/>
        <v>16771</v>
      </c>
      <c r="N11" s="70" t="s">
        <v>80</v>
      </c>
      <c r="O11" s="70">
        <v>2824.16</v>
      </c>
      <c r="P11" s="70" t="s">
        <v>84</v>
      </c>
      <c r="Q11" s="70" t="s">
        <v>96</v>
      </c>
      <c r="R11" s="72">
        <f t="shared" si="3"/>
        <v>830221.81206999999</v>
      </c>
      <c r="S11" s="70">
        <v>2023</v>
      </c>
      <c r="T11" s="73">
        <f t="shared" si="0"/>
        <v>798452.25520999997</v>
      </c>
      <c r="U11" s="74">
        <v>0</v>
      </c>
      <c r="V11" s="74">
        <v>0</v>
      </c>
      <c r="W11" s="74">
        <v>228464.62301000001</v>
      </c>
      <c r="X11" s="74">
        <f>197862.75746</f>
        <v>197862.75745999999</v>
      </c>
      <c r="Y11" s="74">
        <v>372124.87474</v>
      </c>
      <c r="Z11" s="70"/>
      <c r="AA11" s="70"/>
      <c r="AB11" s="70"/>
      <c r="AC11" s="70"/>
      <c r="AD11" s="70"/>
      <c r="AE11" s="73">
        <f t="shared" si="1"/>
        <v>750545.14899999998</v>
      </c>
      <c r="AF11" s="74">
        <v>0</v>
      </c>
      <c r="AG11" s="74">
        <v>0</v>
      </c>
      <c r="AH11" s="74">
        <v>214756.74562999999</v>
      </c>
      <c r="AI11" s="74">
        <f>185990.992</f>
        <v>185990.992</v>
      </c>
      <c r="AJ11" s="74">
        <v>349797.41136999999</v>
      </c>
      <c r="AK11" s="70"/>
      <c r="AL11" s="70"/>
      <c r="AM11" s="70"/>
      <c r="AN11" s="70"/>
      <c r="AO11" s="70"/>
      <c r="AP11" s="73">
        <f t="shared" si="4"/>
        <v>47907.106209999998</v>
      </c>
      <c r="AQ11" s="74">
        <v>0</v>
      </c>
      <c r="AR11" s="74">
        <v>0</v>
      </c>
      <c r="AS11" s="74">
        <v>13707.87738</v>
      </c>
      <c r="AT11" s="74">
        <v>11871.765460000001</v>
      </c>
      <c r="AU11" s="74">
        <v>22327.463370000001</v>
      </c>
      <c r="AV11" s="70"/>
      <c r="AW11" s="70"/>
      <c r="AX11" s="70"/>
      <c r="AY11" s="70"/>
      <c r="AZ11" s="70"/>
      <c r="BA11" s="74">
        <f t="shared" si="5"/>
        <v>31769.556860000001</v>
      </c>
      <c r="BB11" s="74"/>
      <c r="BC11" s="74"/>
      <c r="BD11" s="74"/>
      <c r="BE11" s="74"/>
      <c r="BF11" s="74">
        <v>31769.556860000001</v>
      </c>
      <c r="BG11" s="70"/>
      <c r="BH11" s="70"/>
      <c r="BI11" s="70"/>
      <c r="BJ11" s="70"/>
      <c r="BK11" s="70"/>
      <c r="BL11" s="74">
        <f t="shared" si="6"/>
        <v>830221.81206999999</v>
      </c>
      <c r="BM11" s="77">
        <v>2025</v>
      </c>
      <c r="BN11" s="78" t="s">
        <v>98</v>
      </c>
    </row>
    <row r="12" spans="2:67" ht="62.4" x14ac:dyDescent="0.3">
      <c r="B12" s="70">
        <f t="shared" si="7"/>
        <v>4</v>
      </c>
      <c r="C12" s="70" t="s">
        <v>56</v>
      </c>
      <c r="D12" s="71" t="s">
        <v>60</v>
      </c>
      <c r="E12" s="70" t="s">
        <v>105</v>
      </c>
      <c r="F12" s="71" t="s">
        <v>135</v>
      </c>
      <c r="G12" s="70" t="s">
        <v>77</v>
      </c>
      <c r="H12" s="70" t="s">
        <v>76</v>
      </c>
      <c r="I12" s="70" t="s">
        <v>77</v>
      </c>
      <c r="J12" s="70" t="s">
        <v>78</v>
      </c>
      <c r="K12" s="70">
        <v>100</v>
      </c>
      <c r="L12" s="70">
        <v>6407</v>
      </c>
      <c r="M12" s="70">
        <f t="shared" si="2"/>
        <v>6407</v>
      </c>
      <c r="N12" s="70" t="s">
        <v>80</v>
      </c>
      <c r="O12" s="70">
        <v>1388.35</v>
      </c>
      <c r="P12" s="70" t="s">
        <v>85</v>
      </c>
      <c r="Q12" s="70" t="s">
        <v>95</v>
      </c>
      <c r="R12" s="72">
        <f t="shared" si="3"/>
        <v>441467.90555000002</v>
      </c>
      <c r="S12" s="70">
        <v>2024</v>
      </c>
      <c r="T12" s="73">
        <f t="shared" si="0"/>
        <v>300000</v>
      </c>
      <c r="U12" s="74">
        <v>0</v>
      </c>
      <c r="V12" s="74">
        <v>0</v>
      </c>
      <c r="W12" s="74">
        <v>0</v>
      </c>
      <c r="X12" s="74">
        <v>150000</v>
      </c>
      <c r="Y12" s="74">
        <v>150000</v>
      </c>
      <c r="Z12" s="70"/>
      <c r="AA12" s="70"/>
      <c r="AB12" s="70"/>
      <c r="AC12" s="70"/>
      <c r="AD12" s="70"/>
      <c r="AE12" s="73">
        <f t="shared" si="1"/>
        <v>282000</v>
      </c>
      <c r="AF12" s="74">
        <v>0</v>
      </c>
      <c r="AG12" s="74">
        <v>0</v>
      </c>
      <c r="AH12" s="74">
        <v>0</v>
      </c>
      <c r="AI12" s="74">
        <v>141000</v>
      </c>
      <c r="AJ12" s="74">
        <v>141000</v>
      </c>
      <c r="AK12" s="70"/>
      <c r="AL12" s="70"/>
      <c r="AM12" s="70"/>
      <c r="AN12" s="70"/>
      <c r="AO12" s="70"/>
      <c r="AP12" s="73">
        <f t="shared" si="4"/>
        <v>18000</v>
      </c>
      <c r="AQ12" s="74">
        <v>0</v>
      </c>
      <c r="AR12" s="74">
        <v>0</v>
      </c>
      <c r="AS12" s="74">
        <v>0</v>
      </c>
      <c r="AT12" s="74">
        <v>9000</v>
      </c>
      <c r="AU12" s="74">
        <v>9000</v>
      </c>
      <c r="AV12" s="70"/>
      <c r="AW12" s="70"/>
      <c r="AX12" s="70"/>
      <c r="AY12" s="70"/>
      <c r="AZ12" s="70"/>
      <c r="BA12" s="74">
        <f t="shared" si="5"/>
        <v>141467.90555</v>
      </c>
      <c r="BB12" s="74"/>
      <c r="BC12" s="74"/>
      <c r="BD12" s="74"/>
      <c r="BE12" s="74"/>
      <c r="BF12" s="74">
        <v>141467.90555</v>
      </c>
      <c r="BG12" s="70"/>
      <c r="BH12" s="70"/>
      <c r="BI12" s="70"/>
      <c r="BJ12" s="70"/>
      <c r="BK12" s="70"/>
      <c r="BL12" s="74">
        <f t="shared" si="6"/>
        <v>441467.90555000002</v>
      </c>
      <c r="BM12" s="77">
        <v>2025</v>
      </c>
      <c r="BN12" s="78" t="s">
        <v>98</v>
      </c>
    </row>
    <row r="13" spans="2:67" ht="62.4" x14ac:dyDescent="0.3">
      <c r="B13" s="70">
        <f t="shared" si="7"/>
        <v>5</v>
      </c>
      <c r="C13" s="70" t="s">
        <v>56</v>
      </c>
      <c r="D13" s="71" t="s">
        <v>61</v>
      </c>
      <c r="E13" s="70" t="s">
        <v>104</v>
      </c>
      <c r="F13" s="71" t="s">
        <v>136</v>
      </c>
      <c r="G13" s="70" t="s">
        <v>76</v>
      </c>
      <c r="H13" s="70" t="s">
        <v>77</v>
      </c>
      <c r="I13" s="70" t="s">
        <v>77</v>
      </c>
      <c r="J13" s="70" t="s">
        <v>78</v>
      </c>
      <c r="K13" s="70">
        <v>100</v>
      </c>
      <c r="L13" s="70">
        <v>25106</v>
      </c>
      <c r="M13" s="70">
        <f t="shared" si="2"/>
        <v>25106</v>
      </c>
      <c r="N13" s="70" t="s">
        <v>80</v>
      </c>
      <c r="O13" s="70">
        <v>2887.63</v>
      </c>
      <c r="P13" s="70" t="s">
        <v>86</v>
      </c>
      <c r="Q13" s="70" t="s">
        <v>97</v>
      </c>
      <c r="R13" s="72">
        <f t="shared" si="3"/>
        <v>612785.72092999995</v>
      </c>
      <c r="S13" s="70">
        <v>2020</v>
      </c>
      <c r="T13" s="73">
        <f t="shared" si="0"/>
        <v>536056.44519999996</v>
      </c>
      <c r="U13" s="74">
        <v>168426.31899999999</v>
      </c>
      <c r="V13" s="74">
        <f>(456426169.4-88796043.2)/1000</f>
        <v>367630.1262</v>
      </c>
      <c r="W13" s="74">
        <v>0</v>
      </c>
      <c r="X13" s="74">
        <v>0</v>
      </c>
      <c r="Y13" s="74">
        <v>0</v>
      </c>
      <c r="Z13" s="70"/>
      <c r="AA13" s="70"/>
      <c r="AB13" s="70"/>
      <c r="AC13" s="70"/>
      <c r="AD13" s="70"/>
      <c r="AE13" s="73">
        <f t="shared" si="1"/>
        <v>500524.54284000001</v>
      </c>
      <c r="AF13" s="74">
        <v>154952.2132</v>
      </c>
      <c r="AG13" s="74">
        <f>(429040629.64-83468300)/1000</f>
        <v>345572.32964000001</v>
      </c>
      <c r="AH13" s="74">
        <v>0</v>
      </c>
      <c r="AI13" s="74">
        <v>0</v>
      </c>
      <c r="AJ13" s="74">
        <v>0</v>
      </c>
      <c r="AK13" s="70"/>
      <c r="AL13" s="70"/>
      <c r="AM13" s="70"/>
      <c r="AN13" s="70"/>
      <c r="AO13" s="70"/>
      <c r="AP13" s="73">
        <f t="shared" si="4"/>
        <v>35531.90236</v>
      </c>
      <c r="AQ13" s="74">
        <v>13474.105799999999</v>
      </c>
      <c r="AR13" s="74">
        <v>22057.796559999999</v>
      </c>
      <c r="AS13" s="74">
        <v>0</v>
      </c>
      <c r="AT13" s="74">
        <v>0</v>
      </c>
      <c r="AU13" s="74">
        <v>0</v>
      </c>
      <c r="AV13" s="70"/>
      <c r="AW13" s="70"/>
      <c r="AX13" s="70"/>
      <c r="AY13" s="70"/>
      <c r="AZ13" s="70"/>
      <c r="BA13" s="74">
        <f t="shared" si="5"/>
        <v>76729.275729999994</v>
      </c>
      <c r="BB13" s="74"/>
      <c r="BC13" s="74">
        <v>1430.44496</v>
      </c>
      <c r="BD13" s="74">
        <v>74394.835999999996</v>
      </c>
      <c r="BE13" s="74">
        <v>903.99477000000002</v>
      </c>
      <c r="BF13" s="74"/>
      <c r="BG13" s="70"/>
      <c r="BH13" s="70"/>
      <c r="BI13" s="70"/>
      <c r="BJ13" s="70"/>
      <c r="BK13" s="70"/>
      <c r="BL13" s="74">
        <f t="shared" si="6"/>
        <v>612785.72092999995</v>
      </c>
      <c r="BM13" s="77">
        <v>2022</v>
      </c>
      <c r="BN13" s="78" t="s">
        <v>99</v>
      </c>
    </row>
    <row r="14" spans="2:67" ht="62.4" x14ac:dyDescent="0.3">
      <c r="B14" s="70">
        <f t="shared" si="7"/>
        <v>6</v>
      </c>
      <c r="C14" s="70" t="s">
        <v>56</v>
      </c>
      <c r="D14" s="71" t="s">
        <v>62</v>
      </c>
      <c r="E14" s="70" t="s">
        <v>104</v>
      </c>
      <c r="F14" s="71" t="s">
        <v>136</v>
      </c>
      <c r="G14" s="70" t="s">
        <v>76</v>
      </c>
      <c r="H14" s="70" t="s">
        <v>77</v>
      </c>
      <c r="I14" s="70" t="s">
        <v>77</v>
      </c>
      <c r="J14" s="70" t="s">
        <v>78</v>
      </c>
      <c r="K14" s="70">
        <v>100</v>
      </c>
      <c r="L14" s="70">
        <v>25106</v>
      </c>
      <c r="M14" s="70">
        <f t="shared" si="2"/>
        <v>25106</v>
      </c>
      <c r="N14" s="70" t="s">
        <v>80</v>
      </c>
      <c r="O14" s="70">
        <v>4259.93</v>
      </c>
      <c r="P14" s="70" t="s">
        <v>87</v>
      </c>
      <c r="Q14" s="70" t="s">
        <v>97</v>
      </c>
      <c r="R14" s="72">
        <f t="shared" si="3"/>
        <v>1160837.2234699999</v>
      </c>
      <c r="S14" s="70">
        <v>2023</v>
      </c>
      <c r="T14" s="79">
        <f t="shared" si="0"/>
        <v>919308.36893999996</v>
      </c>
      <c r="U14" s="74">
        <v>0</v>
      </c>
      <c r="V14" s="74">
        <v>0</v>
      </c>
      <c r="W14" s="74">
        <v>173086.84234</v>
      </c>
      <c r="X14" s="74">
        <v>222811.9884</v>
      </c>
      <c r="Y14" s="74">
        <v>523409.53820000001</v>
      </c>
      <c r="Z14" s="70"/>
      <c r="AA14" s="70"/>
      <c r="AB14" s="70"/>
      <c r="AC14" s="70"/>
      <c r="AD14" s="70"/>
      <c r="AE14" s="73">
        <f t="shared" si="1"/>
        <v>864149.89567999996</v>
      </c>
      <c r="AF14" s="74">
        <v>0</v>
      </c>
      <c r="AG14" s="74">
        <v>0</v>
      </c>
      <c r="AH14" s="74">
        <v>162701.63178</v>
      </c>
      <c r="AI14" s="74">
        <v>209443.26887999999</v>
      </c>
      <c r="AJ14" s="74">
        <v>492004.99501999997</v>
      </c>
      <c r="AK14" s="70"/>
      <c r="AL14" s="70"/>
      <c r="AM14" s="70"/>
      <c r="AN14" s="70"/>
      <c r="AO14" s="70"/>
      <c r="AP14" s="73">
        <f t="shared" si="4"/>
        <v>55158.473259999999</v>
      </c>
      <c r="AQ14" s="74">
        <v>0</v>
      </c>
      <c r="AR14" s="74">
        <v>0</v>
      </c>
      <c r="AS14" s="74">
        <v>10385.21056</v>
      </c>
      <c r="AT14" s="74">
        <v>13368.719520000001</v>
      </c>
      <c r="AU14" s="74">
        <v>31404.543180000001</v>
      </c>
      <c r="AV14" s="70"/>
      <c r="AW14" s="70"/>
      <c r="AX14" s="70"/>
      <c r="AY14" s="70"/>
      <c r="AZ14" s="70"/>
      <c r="BA14" s="74">
        <f t="shared" si="5"/>
        <v>241528.85452999998</v>
      </c>
      <c r="BB14" s="74"/>
      <c r="BC14" s="74"/>
      <c r="BD14" s="74"/>
      <c r="BE14" s="74">
        <v>41186.736270000001</v>
      </c>
      <c r="BF14" s="74">
        <v>200342.11825999999</v>
      </c>
      <c r="BG14" s="70"/>
      <c r="BH14" s="70"/>
      <c r="BI14" s="70"/>
      <c r="BJ14" s="70"/>
      <c r="BK14" s="70"/>
      <c r="BL14" s="74">
        <f t="shared" si="6"/>
        <v>1160837.2234699999</v>
      </c>
      <c r="BM14" s="77">
        <v>2025</v>
      </c>
      <c r="BN14" s="78" t="s">
        <v>98</v>
      </c>
    </row>
    <row r="15" spans="2:67" ht="62.4" x14ac:dyDescent="0.3">
      <c r="B15" s="70">
        <f t="shared" si="7"/>
        <v>7</v>
      </c>
      <c r="C15" s="70" t="s">
        <v>56</v>
      </c>
      <c r="D15" s="71" t="s">
        <v>63</v>
      </c>
      <c r="E15" s="70" t="s">
        <v>75</v>
      </c>
      <c r="F15" s="71" t="s">
        <v>137</v>
      </c>
      <c r="G15" s="70" t="s">
        <v>76</v>
      </c>
      <c r="H15" s="70" t="s">
        <v>77</v>
      </c>
      <c r="I15" s="70" t="s">
        <v>77</v>
      </c>
      <c r="J15" s="70" t="s">
        <v>78</v>
      </c>
      <c r="K15" s="70">
        <v>82</v>
      </c>
      <c r="L15" s="70">
        <v>11784</v>
      </c>
      <c r="M15" s="70">
        <f t="shared" si="2"/>
        <v>11784</v>
      </c>
      <c r="N15" s="70" t="s">
        <v>80</v>
      </c>
      <c r="O15" s="70">
        <v>2128.9</v>
      </c>
      <c r="P15" s="70" t="s">
        <v>88</v>
      </c>
      <c r="Q15" s="70" t="s">
        <v>96</v>
      </c>
      <c r="R15" s="72">
        <f t="shared" si="3"/>
        <v>456371.00175000005</v>
      </c>
      <c r="S15" s="70">
        <v>2023</v>
      </c>
      <c r="T15" s="79">
        <f t="shared" si="0"/>
        <v>177977.7176</v>
      </c>
      <c r="U15" s="74">
        <v>0</v>
      </c>
      <c r="V15" s="74">
        <v>0</v>
      </c>
      <c r="W15" s="74">
        <v>0</v>
      </c>
      <c r="X15" s="80">
        <f>115906.4012</f>
        <v>115906.40119999999</v>
      </c>
      <c r="Y15" s="80">
        <v>62071.316400000003</v>
      </c>
      <c r="Z15" s="70"/>
      <c r="AA15" s="70"/>
      <c r="AB15" s="70"/>
      <c r="AC15" s="70"/>
      <c r="AD15" s="70"/>
      <c r="AE15" s="73">
        <f t="shared" si="1"/>
        <v>167299.08361999999</v>
      </c>
      <c r="AF15" s="74">
        <v>0</v>
      </c>
      <c r="AG15" s="74">
        <v>0</v>
      </c>
      <c r="AH15" s="74">
        <v>0</v>
      </c>
      <c r="AI15" s="80">
        <f>108952.01713</f>
        <v>108952.01712999999</v>
      </c>
      <c r="AJ15" s="74">
        <v>58347.066489999997</v>
      </c>
      <c r="AK15" s="70"/>
      <c r="AL15" s="70"/>
      <c r="AM15" s="70"/>
      <c r="AN15" s="70"/>
      <c r="AO15" s="70"/>
      <c r="AP15" s="73">
        <f t="shared" si="4"/>
        <v>10678.63398000001</v>
      </c>
      <c r="AQ15" s="74">
        <v>0</v>
      </c>
      <c r="AR15" s="74">
        <v>0</v>
      </c>
      <c r="AS15" s="74">
        <v>0</v>
      </c>
      <c r="AT15" s="74">
        <v>6954.3840700000101</v>
      </c>
      <c r="AU15" s="74">
        <v>3724.24991</v>
      </c>
      <c r="AV15" s="70"/>
      <c r="AW15" s="70"/>
      <c r="AX15" s="70"/>
      <c r="AY15" s="70"/>
      <c r="AZ15" s="70"/>
      <c r="BA15" s="74">
        <f t="shared" si="5"/>
        <v>278393.28415000002</v>
      </c>
      <c r="BB15" s="74"/>
      <c r="BC15" s="74"/>
      <c r="BD15" s="74"/>
      <c r="BE15" s="74">
        <v>14877.1839</v>
      </c>
      <c r="BF15" s="74">
        <v>263516.10025000002</v>
      </c>
      <c r="BG15" s="70"/>
      <c r="BH15" s="70"/>
      <c r="BI15" s="70"/>
      <c r="BJ15" s="70"/>
      <c r="BK15" s="70"/>
      <c r="BL15" s="74">
        <f t="shared" si="6"/>
        <v>456371.00175000005</v>
      </c>
      <c r="BM15" s="77">
        <v>2025</v>
      </c>
      <c r="BN15" s="78" t="s">
        <v>98</v>
      </c>
    </row>
    <row r="16" spans="2:67" ht="62.4" x14ac:dyDescent="0.3">
      <c r="B16" s="70">
        <f t="shared" si="7"/>
        <v>8</v>
      </c>
      <c r="C16" s="70" t="s">
        <v>56</v>
      </c>
      <c r="D16" s="71" t="s">
        <v>64</v>
      </c>
      <c r="E16" s="70" t="s">
        <v>73</v>
      </c>
      <c r="F16" s="71" t="s">
        <v>138</v>
      </c>
      <c r="G16" s="70" t="s">
        <v>76</v>
      </c>
      <c r="H16" s="70" t="s">
        <v>76</v>
      </c>
      <c r="I16" s="70" t="s">
        <v>76</v>
      </c>
      <c r="J16" s="70" t="s">
        <v>78</v>
      </c>
      <c r="K16" s="70">
        <v>98</v>
      </c>
      <c r="L16" s="70">
        <v>2504</v>
      </c>
      <c r="M16" s="70">
        <f t="shared" si="2"/>
        <v>2504</v>
      </c>
      <c r="N16" s="70" t="s">
        <v>80</v>
      </c>
      <c r="O16" s="70">
        <v>4134</v>
      </c>
      <c r="P16" s="70" t="s">
        <v>89</v>
      </c>
      <c r="Q16" s="70" t="s">
        <v>95</v>
      </c>
      <c r="R16" s="72">
        <f t="shared" si="3"/>
        <v>1145446.8858399999</v>
      </c>
      <c r="S16" s="70">
        <v>2021</v>
      </c>
      <c r="T16" s="73">
        <f t="shared" si="0"/>
        <v>894584.39079999994</v>
      </c>
      <c r="U16" s="74">
        <v>120000</v>
      </c>
      <c r="V16" s="74">
        <f>(353643280.8-73643280.8)/1000</f>
        <v>280000</v>
      </c>
      <c r="W16" s="74">
        <f>494584.3908</f>
        <v>494584.39079999999</v>
      </c>
      <c r="X16" s="74">
        <v>0</v>
      </c>
      <c r="Y16" s="74">
        <v>0</v>
      </c>
      <c r="Z16" s="70"/>
      <c r="AA16" s="70"/>
      <c r="AB16" s="70"/>
      <c r="AC16" s="70"/>
      <c r="AD16" s="70"/>
      <c r="AE16" s="73">
        <f t="shared" si="1"/>
        <v>838509.32734999992</v>
      </c>
      <c r="AF16" s="74">
        <v>110400</v>
      </c>
      <c r="AG16" s="74">
        <f>(332424700-69224700)/1000</f>
        <v>263200</v>
      </c>
      <c r="AH16" s="74">
        <f>464909.32735</f>
        <v>464909.32734999998</v>
      </c>
      <c r="AI16" s="74">
        <v>0</v>
      </c>
      <c r="AJ16" s="74">
        <v>0</v>
      </c>
      <c r="AK16" s="70"/>
      <c r="AL16" s="70"/>
      <c r="AM16" s="70"/>
      <c r="AN16" s="70"/>
      <c r="AO16" s="70"/>
      <c r="AP16" s="73">
        <f t="shared" si="4"/>
        <v>56075.063450000001</v>
      </c>
      <c r="AQ16" s="74">
        <v>9600</v>
      </c>
      <c r="AR16" s="74">
        <v>16800</v>
      </c>
      <c r="AS16" s="74">
        <v>29675.063450000001</v>
      </c>
      <c r="AT16" s="74">
        <v>0</v>
      </c>
      <c r="AU16" s="74">
        <v>0</v>
      </c>
      <c r="AV16" s="70"/>
      <c r="AW16" s="70"/>
      <c r="AX16" s="70"/>
      <c r="AY16" s="70"/>
      <c r="AZ16" s="70"/>
      <c r="BA16" s="74">
        <f t="shared" si="5"/>
        <v>250862.49504000001</v>
      </c>
      <c r="BB16" s="74"/>
      <c r="BC16" s="74">
        <v>95146.276790000004</v>
      </c>
      <c r="BD16" s="74">
        <v>73688.248590000003</v>
      </c>
      <c r="BE16" s="74">
        <v>82027.969660000002</v>
      </c>
      <c r="BF16" s="74"/>
      <c r="BG16" s="70"/>
      <c r="BH16" s="70"/>
      <c r="BI16" s="70"/>
      <c r="BJ16" s="70"/>
      <c r="BK16" s="70"/>
      <c r="BL16" s="74">
        <f t="shared" si="6"/>
        <v>1145446.8858399999</v>
      </c>
      <c r="BM16" s="77">
        <v>2023</v>
      </c>
      <c r="BN16" s="78" t="s">
        <v>100</v>
      </c>
    </row>
    <row r="17" spans="2:66" ht="62.4" x14ac:dyDescent="0.3">
      <c r="B17" s="70">
        <f t="shared" si="7"/>
        <v>9</v>
      </c>
      <c r="C17" s="70" t="s">
        <v>56</v>
      </c>
      <c r="D17" s="71" t="s">
        <v>65</v>
      </c>
      <c r="E17" s="70" t="s">
        <v>104</v>
      </c>
      <c r="F17" s="71" t="s">
        <v>139</v>
      </c>
      <c r="G17" s="70" t="s">
        <v>76</v>
      </c>
      <c r="H17" s="70" t="s">
        <v>76</v>
      </c>
      <c r="I17" s="70" t="s">
        <v>77</v>
      </c>
      <c r="J17" s="70" t="s">
        <v>78</v>
      </c>
      <c r="K17" s="70">
        <v>100</v>
      </c>
      <c r="L17" s="70">
        <v>25017</v>
      </c>
      <c r="M17" s="70">
        <f t="shared" si="2"/>
        <v>25017</v>
      </c>
      <c r="N17" s="70" t="s">
        <v>80</v>
      </c>
      <c r="O17" s="70">
        <v>3705.34</v>
      </c>
      <c r="P17" s="70" t="s">
        <v>90</v>
      </c>
      <c r="Q17" s="70" t="s">
        <v>97</v>
      </c>
      <c r="R17" s="72">
        <f t="shared" si="3"/>
        <v>1028952.4563</v>
      </c>
      <c r="S17" s="70">
        <v>2023</v>
      </c>
      <c r="T17" s="73">
        <f t="shared" si="0"/>
        <v>855321.86624</v>
      </c>
      <c r="U17" s="74">
        <v>0</v>
      </c>
      <c r="V17" s="74">
        <v>0</v>
      </c>
      <c r="W17" s="74">
        <v>113086.84234</v>
      </c>
      <c r="X17" s="74">
        <v>203768.56711999999</v>
      </c>
      <c r="Y17" s="74">
        <v>538466.45678000001</v>
      </c>
      <c r="Z17" s="70"/>
      <c r="AA17" s="70"/>
      <c r="AB17" s="70"/>
      <c r="AC17" s="70"/>
      <c r="AD17" s="70"/>
      <c r="AE17" s="73">
        <f t="shared" si="1"/>
        <v>804002.58349999995</v>
      </c>
      <c r="AF17" s="74">
        <v>0</v>
      </c>
      <c r="AG17" s="74">
        <v>0</v>
      </c>
      <c r="AH17" s="74">
        <v>106301.6318</v>
      </c>
      <c r="AI17" s="74">
        <v>191542.45319999999</v>
      </c>
      <c r="AJ17" s="74">
        <v>506158.49849999999</v>
      </c>
      <c r="AK17" s="70"/>
      <c r="AL17" s="70"/>
      <c r="AM17" s="70"/>
      <c r="AN17" s="70"/>
      <c r="AO17" s="70"/>
      <c r="AP17" s="73">
        <f t="shared" si="4"/>
        <v>51319.28274000001</v>
      </c>
      <c r="AQ17" s="74">
        <v>0</v>
      </c>
      <c r="AR17" s="74">
        <v>0</v>
      </c>
      <c r="AS17" s="74">
        <v>6785.21054000001</v>
      </c>
      <c r="AT17" s="74">
        <v>12226.11392</v>
      </c>
      <c r="AU17" s="74">
        <v>32307.958279999999</v>
      </c>
      <c r="AV17" s="70"/>
      <c r="AW17" s="70"/>
      <c r="AX17" s="70"/>
      <c r="AY17" s="70"/>
      <c r="AZ17" s="70"/>
      <c r="BA17" s="74">
        <f t="shared" si="5"/>
        <v>173630.59006000002</v>
      </c>
      <c r="BB17" s="74"/>
      <c r="BC17" s="74"/>
      <c r="BD17" s="74">
        <v>10</v>
      </c>
      <c r="BE17" s="74">
        <v>63585.284039999999</v>
      </c>
      <c r="BF17" s="74">
        <v>110035.30602</v>
      </c>
      <c r="BG17" s="70"/>
      <c r="BH17" s="70"/>
      <c r="BI17" s="70"/>
      <c r="BJ17" s="70"/>
      <c r="BK17" s="70"/>
      <c r="BL17" s="74">
        <f t="shared" si="6"/>
        <v>1028952.4563</v>
      </c>
      <c r="BM17" s="77">
        <v>2025</v>
      </c>
      <c r="BN17" s="78" t="s">
        <v>98</v>
      </c>
    </row>
    <row r="18" spans="2:66" ht="62.4" x14ac:dyDescent="0.3">
      <c r="B18" s="70">
        <f t="shared" si="7"/>
        <v>10</v>
      </c>
      <c r="C18" s="70" t="s">
        <v>56</v>
      </c>
      <c r="D18" s="71" t="s">
        <v>66</v>
      </c>
      <c r="E18" s="70" t="s">
        <v>104</v>
      </c>
      <c r="F18" s="71" t="s">
        <v>140</v>
      </c>
      <c r="G18" s="70" t="s">
        <v>76</v>
      </c>
      <c r="H18" s="70" t="s">
        <v>77</v>
      </c>
      <c r="I18" s="70" t="s">
        <v>77</v>
      </c>
      <c r="J18" s="70" t="s">
        <v>78</v>
      </c>
      <c r="K18" s="70">
        <v>100</v>
      </c>
      <c r="L18" s="70">
        <v>23575</v>
      </c>
      <c r="M18" s="70">
        <f t="shared" si="2"/>
        <v>23575</v>
      </c>
      <c r="N18" s="70" t="s">
        <v>80</v>
      </c>
      <c r="O18" s="70">
        <v>3600.81</v>
      </c>
      <c r="P18" s="70" t="s">
        <v>91</v>
      </c>
      <c r="Q18" s="70" t="s">
        <v>97</v>
      </c>
      <c r="R18" s="72">
        <f t="shared" si="3"/>
        <v>1021037.3113299999</v>
      </c>
      <c r="S18" s="70">
        <v>2023</v>
      </c>
      <c r="T18" s="73">
        <f t="shared" si="0"/>
        <v>840265.07172000001</v>
      </c>
      <c r="U18" s="74">
        <v>0</v>
      </c>
      <c r="V18" s="74">
        <v>0</v>
      </c>
      <c r="W18" s="74">
        <v>119043.42117</v>
      </c>
      <c r="X18" s="74">
        <v>187190.55214000001</v>
      </c>
      <c r="Y18" s="74">
        <v>534031.09840999998</v>
      </c>
      <c r="Z18" s="70"/>
      <c r="AA18" s="70"/>
      <c r="AB18" s="70"/>
      <c r="AC18" s="70"/>
      <c r="AD18" s="70"/>
      <c r="AE18" s="73">
        <f t="shared" si="1"/>
        <v>789849.19669000001</v>
      </c>
      <c r="AF18" s="74">
        <v>0</v>
      </c>
      <c r="AG18" s="74">
        <v>0</v>
      </c>
      <c r="AH18" s="74">
        <v>111900.8158</v>
      </c>
      <c r="AI18" s="74">
        <v>175959.11927</v>
      </c>
      <c r="AJ18" s="74">
        <v>501989.26162</v>
      </c>
      <c r="AK18" s="70"/>
      <c r="AL18" s="70"/>
      <c r="AM18" s="70"/>
      <c r="AN18" s="70"/>
      <c r="AO18" s="70"/>
      <c r="AP18" s="73">
        <f t="shared" si="4"/>
        <v>50415.875030000003</v>
      </c>
      <c r="AQ18" s="74">
        <v>0</v>
      </c>
      <c r="AR18" s="74">
        <v>0</v>
      </c>
      <c r="AS18" s="74">
        <v>7142.6053700000002</v>
      </c>
      <c r="AT18" s="74">
        <v>11231.432870000001</v>
      </c>
      <c r="AU18" s="74">
        <v>32041.836790000001</v>
      </c>
      <c r="AV18" s="70"/>
      <c r="AW18" s="70"/>
      <c r="AX18" s="70"/>
      <c r="AY18" s="70"/>
      <c r="AZ18" s="70"/>
      <c r="BA18" s="74">
        <f t="shared" si="5"/>
        <v>180772.23960999999</v>
      </c>
      <c r="BB18" s="74"/>
      <c r="BC18" s="74"/>
      <c r="BD18" s="74">
        <v>0</v>
      </c>
      <c r="BE18" s="74">
        <v>0</v>
      </c>
      <c r="BF18" s="74">
        <v>180772.23960999999</v>
      </c>
      <c r="BG18" s="70"/>
      <c r="BH18" s="70"/>
      <c r="BI18" s="70"/>
      <c r="BJ18" s="70"/>
      <c r="BK18" s="70"/>
      <c r="BL18" s="74">
        <f t="shared" si="6"/>
        <v>1021037.3113299999</v>
      </c>
      <c r="BM18" s="77">
        <v>2025</v>
      </c>
      <c r="BN18" s="78" t="s">
        <v>98</v>
      </c>
    </row>
    <row r="19" spans="2:66" ht="62.4" x14ac:dyDescent="0.3">
      <c r="B19" s="70">
        <f t="shared" si="7"/>
        <v>11</v>
      </c>
      <c r="C19" s="70" t="s">
        <v>56</v>
      </c>
      <c r="D19" s="71" t="s">
        <v>67</v>
      </c>
      <c r="E19" s="70" t="s">
        <v>103</v>
      </c>
      <c r="F19" s="71" t="s">
        <v>141</v>
      </c>
      <c r="G19" s="70" t="s">
        <v>77</v>
      </c>
      <c r="H19" s="70" t="s">
        <v>76</v>
      </c>
      <c r="I19" s="70" t="s">
        <v>77</v>
      </c>
      <c r="J19" s="70" t="s">
        <v>78</v>
      </c>
      <c r="K19" s="70">
        <v>100</v>
      </c>
      <c r="L19" s="70">
        <v>4405</v>
      </c>
      <c r="M19" s="70">
        <f t="shared" si="2"/>
        <v>4405</v>
      </c>
      <c r="N19" s="70" t="s">
        <v>81</v>
      </c>
      <c r="O19" s="70">
        <v>705.25</v>
      </c>
      <c r="P19" s="70" t="s">
        <v>92</v>
      </c>
      <c r="Q19" s="70" t="s">
        <v>95</v>
      </c>
      <c r="R19" s="72">
        <f t="shared" si="3"/>
        <v>234508.19800999999</v>
      </c>
      <c r="S19" s="70">
        <v>2022</v>
      </c>
      <c r="T19" s="73">
        <f t="shared" si="0"/>
        <v>180000</v>
      </c>
      <c r="U19" s="74">
        <v>0</v>
      </c>
      <c r="V19" s="74">
        <v>0</v>
      </c>
      <c r="W19" s="74">
        <v>79043.421159999998</v>
      </c>
      <c r="X19" s="74">
        <v>100956.57884</v>
      </c>
      <c r="Y19" s="74">
        <v>0</v>
      </c>
      <c r="Z19" s="70"/>
      <c r="AA19" s="70"/>
      <c r="AB19" s="70"/>
      <c r="AC19" s="70"/>
      <c r="AD19" s="70"/>
      <c r="AE19" s="73">
        <f t="shared" si="1"/>
        <v>169199.99998999998</v>
      </c>
      <c r="AF19" s="74">
        <v>0</v>
      </c>
      <c r="AG19" s="74">
        <v>0</v>
      </c>
      <c r="AH19" s="74">
        <v>74300.815889999998</v>
      </c>
      <c r="AI19" s="74">
        <v>94899.184099999999</v>
      </c>
      <c r="AJ19" s="74">
        <v>0</v>
      </c>
      <c r="AK19" s="70"/>
      <c r="AL19" s="70"/>
      <c r="AM19" s="70"/>
      <c r="AN19" s="70"/>
      <c r="AO19" s="70"/>
      <c r="AP19" s="73">
        <f t="shared" si="4"/>
        <v>10800.000010000011</v>
      </c>
      <c r="AQ19" s="74">
        <v>0</v>
      </c>
      <c r="AR19" s="74">
        <v>0</v>
      </c>
      <c r="AS19" s="74">
        <v>4742.60527</v>
      </c>
      <c r="AT19" s="74">
        <v>6057.3947400000097</v>
      </c>
      <c r="AU19" s="74">
        <v>0</v>
      </c>
      <c r="AV19" s="70"/>
      <c r="AW19" s="70"/>
      <c r="AX19" s="70"/>
      <c r="AY19" s="70"/>
      <c r="AZ19" s="70"/>
      <c r="BA19" s="74">
        <f t="shared" si="5"/>
        <v>54508.19801</v>
      </c>
      <c r="BB19" s="74"/>
      <c r="BC19" s="74"/>
      <c r="BD19" s="74">
        <v>151.19800000000001</v>
      </c>
      <c r="BE19" s="74">
        <v>54357.000010000003</v>
      </c>
      <c r="BF19" s="74"/>
      <c r="BG19" s="70"/>
      <c r="BH19" s="70"/>
      <c r="BI19" s="70"/>
      <c r="BJ19" s="70"/>
      <c r="BK19" s="70"/>
      <c r="BL19" s="74">
        <f t="shared" si="6"/>
        <v>234508.19800999999</v>
      </c>
      <c r="BM19" s="77">
        <v>2024</v>
      </c>
      <c r="BN19" s="78" t="s">
        <v>102</v>
      </c>
    </row>
    <row r="20" spans="2:66" ht="62.4" x14ac:dyDescent="0.3">
      <c r="B20" s="70">
        <f t="shared" si="7"/>
        <v>12</v>
      </c>
      <c r="C20" s="70" t="s">
        <v>56</v>
      </c>
      <c r="D20" s="71" t="s">
        <v>68</v>
      </c>
      <c r="E20" s="70" t="s">
        <v>75</v>
      </c>
      <c r="F20" s="71" t="s">
        <v>142</v>
      </c>
      <c r="G20" s="70" t="s">
        <v>76</v>
      </c>
      <c r="H20" s="70" t="s">
        <v>76</v>
      </c>
      <c r="I20" s="70" t="s">
        <v>77</v>
      </c>
      <c r="J20" s="70" t="s">
        <v>78</v>
      </c>
      <c r="K20" s="70">
        <v>100</v>
      </c>
      <c r="L20" s="70">
        <v>16122</v>
      </c>
      <c r="M20" s="70">
        <f t="shared" si="2"/>
        <v>16122</v>
      </c>
      <c r="N20" s="70" t="s">
        <v>80</v>
      </c>
      <c r="O20" s="70">
        <v>4006.65</v>
      </c>
      <c r="P20" s="70" t="s">
        <v>84</v>
      </c>
      <c r="Q20" s="70" t="s">
        <v>96</v>
      </c>
      <c r="R20" s="72">
        <f t="shared" si="3"/>
        <v>762829.05324999988</v>
      </c>
      <c r="S20" s="70">
        <v>2021</v>
      </c>
      <c r="T20" s="73">
        <f t="shared" si="0"/>
        <v>615282.69999999995</v>
      </c>
      <c r="U20" s="74">
        <v>264413.08</v>
      </c>
      <c r="V20" s="74">
        <f>(347370726.2-101783806.2)/1000</f>
        <v>245586.92</v>
      </c>
      <c r="W20" s="74">
        <v>105282.7</v>
      </c>
      <c r="X20" s="74">
        <v>0</v>
      </c>
      <c r="Y20" s="74">
        <v>0</v>
      </c>
      <c r="Z20" s="70"/>
      <c r="AA20" s="70"/>
      <c r="AB20" s="70"/>
      <c r="AC20" s="70"/>
      <c r="AD20" s="70"/>
      <c r="AE20" s="73">
        <f t="shared" si="1"/>
        <v>573077.47640000004</v>
      </c>
      <c r="AF20" s="74">
        <v>243260.0336</v>
      </c>
      <c r="AG20" s="74">
        <f>(326528504.8-95676800)/1000</f>
        <v>230851.70480000001</v>
      </c>
      <c r="AH20" s="74">
        <v>98965.737999999998</v>
      </c>
      <c r="AI20" s="74">
        <v>0</v>
      </c>
      <c r="AJ20" s="74">
        <v>0</v>
      </c>
      <c r="AK20" s="70"/>
      <c r="AL20" s="70"/>
      <c r="AM20" s="70"/>
      <c r="AN20" s="70"/>
      <c r="AO20" s="70"/>
      <c r="AP20" s="73">
        <f t="shared" si="4"/>
        <v>42205.223599999998</v>
      </c>
      <c r="AQ20" s="74">
        <v>21153.046399999999</v>
      </c>
      <c r="AR20" s="74">
        <v>14735.215200000001</v>
      </c>
      <c r="AS20" s="74">
        <v>6316.9620000000004</v>
      </c>
      <c r="AT20" s="74">
        <v>0</v>
      </c>
      <c r="AU20" s="74">
        <v>0</v>
      </c>
      <c r="AV20" s="70"/>
      <c r="AW20" s="70"/>
      <c r="AX20" s="70"/>
      <c r="AY20" s="70"/>
      <c r="AZ20" s="70"/>
      <c r="BA20" s="74">
        <f t="shared" si="5"/>
        <v>147546.35324999999</v>
      </c>
      <c r="BB20" s="74"/>
      <c r="BC20" s="74">
        <v>500</v>
      </c>
      <c r="BD20" s="74">
        <v>134992.44558999999</v>
      </c>
      <c r="BE20" s="74">
        <v>12053.907660000001</v>
      </c>
      <c r="BF20" s="74"/>
      <c r="BG20" s="70"/>
      <c r="BH20" s="70"/>
      <c r="BI20" s="70"/>
      <c r="BJ20" s="70"/>
      <c r="BK20" s="70"/>
      <c r="BL20" s="74">
        <f t="shared" si="6"/>
        <v>762829.05324999988</v>
      </c>
      <c r="BM20" s="77">
        <v>2023</v>
      </c>
      <c r="BN20" s="78" t="s">
        <v>100</v>
      </c>
    </row>
    <row r="21" spans="2:66" ht="62.4" x14ac:dyDescent="0.3">
      <c r="B21" s="70">
        <f t="shared" si="7"/>
        <v>13</v>
      </c>
      <c r="C21" s="70" t="s">
        <v>56</v>
      </c>
      <c r="D21" s="71" t="s">
        <v>69</v>
      </c>
      <c r="E21" s="70" t="s">
        <v>73</v>
      </c>
      <c r="F21" s="71" t="s">
        <v>72</v>
      </c>
      <c r="G21" s="70" t="s">
        <v>76</v>
      </c>
      <c r="H21" s="70" t="s">
        <v>77</v>
      </c>
      <c r="I21" s="70" t="s">
        <v>77</v>
      </c>
      <c r="J21" s="70" t="s">
        <v>78</v>
      </c>
      <c r="K21" s="70">
        <v>81</v>
      </c>
      <c r="L21" s="70">
        <v>6934</v>
      </c>
      <c r="M21" s="70">
        <f t="shared" si="2"/>
        <v>6934</v>
      </c>
      <c r="N21" s="70" t="s">
        <v>80</v>
      </c>
      <c r="O21" s="70">
        <v>5962.38</v>
      </c>
      <c r="P21" s="70" t="s">
        <v>93</v>
      </c>
      <c r="Q21" s="70" t="s">
        <v>95</v>
      </c>
      <c r="R21" s="72">
        <f t="shared" si="3"/>
        <v>1345256.35984</v>
      </c>
      <c r="S21" s="70">
        <v>2021</v>
      </c>
      <c r="T21" s="73">
        <f t="shared" si="0"/>
        <v>774667.96</v>
      </c>
      <c r="U21" s="74">
        <v>205000</v>
      </c>
      <c r="V21" s="74">
        <f>(402840921.5-79787215.5)/1000</f>
        <v>323053.70600000001</v>
      </c>
      <c r="W21" s="74">
        <f>(344142055.47-107527801.47)/1000</f>
        <v>236614.25400000002</v>
      </c>
      <c r="X21" s="74">
        <v>10000</v>
      </c>
      <c r="Y21" s="74">
        <v>0</v>
      </c>
      <c r="Z21" s="70"/>
      <c r="AA21" s="70"/>
      <c r="AB21" s="70"/>
      <c r="AC21" s="70"/>
      <c r="AD21" s="70"/>
      <c r="AE21" s="73">
        <f t="shared" si="1"/>
        <v>724087.8824</v>
      </c>
      <c r="AF21" s="74">
        <v>188600</v>
      </c>
      <c r="AG21" s="74">
        <f>(378670483.64-75000000)/1000</f>
        <v>303670.48363999999</v>
      </c>
      <c r="AH21" s="74">
        <f>(323493532.14-101076133.38)/1000</f>
        <v>222417.39875999998</v>
      </c>
      <c r="AI21" s="74">
        <v>9400</v>
      </c>
      <c r="AJ21" s="74">
        <v>0</v>
      </c>
      <c r="AK21" s="70"/>
      <c r="AL21" s="70"/>
      <c r="AM21" s="70"/>
      <c r="AN21" s="70"/>
      <c r="AO21" s="70"/>
      <c r="AP21" s="73">
        <f t="shared" si="4"/>
        <v>50580.077600000004</v>
      </c>
      <c r="AQ21" s="74">
        <v>16400</v>
      </c>
      <c r="AR21" s="74">
        <v>19383.22236</v>
      </c>
      <c r="AS21" s="74">
        <v>14196.855240000001</v>
      </c>
      <c r="AT21" s="74">
        <v>600</v>
      </c>
      <c r="AU21" s="74">
        <v>0</v>
      </c>
      <c r="AV21" s="70"/>
      <c r="AW21" s="70"/>
      <c r="AX21" s="70"/>
      <c r="AY21" s="70"/>
      <c r="AZ21" s="70"/>
      <c r="BA21" s="74">
        <f t="shared" si="5"/>
        <v>570588.39984000009</v>
      </c>
      <c r="BB21" s="74"/>
      <c r="BC21" s="74">
        <v>172631.7144</v>
      </c>
      <c r="BD21" s="74">
        <v>144688.08872999999</v>
      </c>
      <c r="BE21" s="74">
        <v>253268.59671000001</v>
      </c>
      <c r="BF21" s="74"/>
      <c r="BG21" s="70"/>
      <c r="BH21" s="70"/>
      <c r="BI21" s="70"/>
      <c r="BJ21" s="70"/>
      <c r="BK21" s="70"/>
      <c r="BL21" s="74">
        <f t="shared" si="6"/>
        <v>1345256.35984</v>
      </c>
      <c r="BM21" s="77">
        <v>2024</v>
      </c>
      <c r="BN21" s="78" t="s">
        <v>102</v>
      </c>
    </row>
    <row r="22" spans="2:66" ht="62.4" x14ac:dyDescent="0.3">
      <c r="B22" s="70">
        <f t="shared" si="7"/>
        <v>14</v>
      </c>
      <c r="C22" s="70" t="s">
        <v>56</v>
      </c>
      <c r="D22" s="71" t="s">
        <v>70</v>
      </c>
      <c r="E22" s="70" t="s">
        <v>73</v>
      </c>
      <c r="F22" s="71" t="s">
        <v>143</v>
      </c>
      <c r="G22" s="70" t="s">
        <v>76</v>
      </c>
      <c r="H22" s="70" t="s">
        <v>76</v>
      </c>
      <c r="I22" s="70" t="s">
        <v>77</v>
      </c>
      <c r="J22" s="70" t="s">
        <v>79</v>
      </c>
      <c r="K22" s="70">
        <v>8</v>
      </c>
      <c r="L22" s="70">
        <v>20854</v>
      </c>
      <c r="M22" s="70">
        <f t="shared" si="2"/>
        <v>20854</v>
      </c>
      <c r="N22" s="70" t="s">
        <v>80</v>
      </c>
      <c r="O22" s="70">
        <v>3893.4</v>
      </c>
      <c r="P22" s="70" t="s">
        <v>94</v>
      </c>
      <c r="Q22" s="70" t="s">
        <v>95</v>
      </c>
      <c r="R22" s="72">
        <f t="shared" si="3"/>
        <v>685864.04209</v>
      </c>
      <c r="S22" s="70">
        <v>2021</v>
      </c>
      <c r="T22" s="73">
        <f t="shared" si="0"/>
        <v>529772.80000000005</v>
      </c>
      <c r="U22" s="74">
        <v>150000</v>
      </c>
      <c r="V22" s="74">
        <f>(309574454.3-59574454.3)/1000</f>
        <v>250000</v>
      </c>
      <c r="W22" s="74">
        <v>129772.8</v>
      </c>
      <c r="X22" s="74">
        <v>0</v>
      </c>
      <c r="Y22" s="74">
        <v>0</v>
      </c>
      <c r="Z22" s="70"/>
      <c r="AA22" s="70"/>
      <c r="AB22" s="70"/>
      <c r="AC22" s="70"/>
      <c r="AD22" s="70"/>
      <c r="AE22" s="73">
        <f t="shared" si="1"/>
        <v>494986.43200000003</v>
      </c>
      <c r="AF22" s="74">
        <v>138000</v>
      </c>
      <c r="AG22" s="74">
        <f>(291000000-56000000)/1000</f>
        <v>235000</v>
      </c>
      <c r="AH22" s="74">
        <v>121986.432</v>
      </c>
      <c r="AI22" s="74">
        <v>0</v>
      </c>
      <c r="AJ22" s="74">
        <v>0</v>
      </c>
      <c r="AK22" s="70"/>
      <c r="AL22" s="70"/>
      <c r="AM22" s="70"/>
      <c r="AN22" s="70"/>
      <c r="AO22" s="70"/>
      <c r="AP22" s="73">
        <f t="shared" si="4"/>
        <v>34786.368000000002</v>
      </c>
      <c r="AQ22" s="74">
        <v>12000</v>
      </c>
      <c r="AR22" s="74">
        <v>15000</v>
      </c>
      <c r="AS22" s="74">
        <v>7786.3680000000004</v>
      </c>
      <c r="AT22" s="74">
        <v>0</v>
      </c>
      <c r="AU22" s="74">
        <v>0</v>
      </c>
      <c r="AV22" s="70"/>
      <c r="AW22" s="70"/>
      <c r="AX22" s="70"/>
      <c r="AY22" s="70"/>
      <c r="AZ22" s="70"/>
      <c r="BA22" s="74">
        <f t="shared" si="5"/>
        <v>156091.24208999999</v>
      </c>
      <c r="BB22" s="74"/>
      <c r="BC22" s="74">
        <v>500</v>
      </c>
      <c r="BD22" s="74">
        <v>59833.589419999997</v>
      </c>
      <c r="BE22" s="74">
        <v>95757.652669999996</v>
      </c>
      <c r="BF22" s="74"/>
      <c r="BG22" s="70"/>
      <c r="BH22" s="70"/>
      <c r="BI22" s="70"/>
      <c r="BJ22" s="70"/>
      <c r="BK22" s="70"/>
      <c r="BL22" s="74">
        <f t="shared" si="6"/>
        <v>685864.04209</v>
      </c>
      <c r="BM22" s="77">
        <v>2023</v>
      </c>
      <c r="BN22" s="78" t="s">
        <v>100</v>
      </c>
    </row>
    <row r="23" spans="2:66" ht="109.2" x14ac:dyDescent="0.3">
      <c r="B23" s="70">
        <f t="shared" si="7"/>
        <v>15</v>
      </c>
      <c r="C23" s="81" t="s">
        <v>56</v>
      </c>
      <c r="D23" s="96" t="s">
        <v>106</v>
      </c>
      <c r="E23" s="81" t="s">
        <v>73</v>
      </c>
      <c r="F23" s="81" t="s">
        <v>107</v>
      </c>
      <c r="G23" s="81" t="s">
        <v>76</v>
      </c>
      <c r="H23" s="81" t="s">
        <v>77</v>
      </c>
      <c r="I23" s="81" t="s">
        <v>76</v>
      </c>
      <c r="J23" s="81" t="s">
        <v>108</v>
      </c>
      <c r="K23" s="81">
        <v>100</v>
      </c>
      <c r="L23" s="81">
        <v>2208</v>
      </c>
      <c r="M23" s="81">
        <v>2208</v>
      </c>
      <c r="N23" s="81">
        <v>610</v>
      </c>
      <c r="O23" s="81">
        <v>1874</v>
      </c>
      <c r="P23" s="81" t="s">
        <v>109</v>
      </c>
      <c r="Q23" s="81" t="s">
        <v>110</v>
      </c>
      <c r="R23" s="82">
        <v>1125384.57078</v>
      </c>
      <c r="S23" s="70">
        <v>2025</v>
      </c>
      <c r="T23" s="73">
        <f>SUM(U23:AD23)</f>
        <v>1125384.57078</v>
      </c>
      <c r="U23" s="74"/>
      <c r="V23" s="74"/>
      <c r="W23" s="74"/>
      <c r="X23" s="74"/>
      <c r="Y23" s="74"/>
      <c r="Z23" s="74">
        <v>0</v>
      </c>
      <c r="AA23" s="74">
        <v>0</v>
      </c>
      <c r="AB23" s="74">
        <v>0</v>
      </c>
      <c r="AC23" s="74">
        <v>50000</v>
      </c>
      <c r="AD23" s="74">
        <v>1075384.57078</v>
      </c>
      <c r="AE23" s="73">
        <f>SUM(AF23:AO23)</f>
        <v>1035353.80512</v>
      </c>
      <c r="AF23" s="74"/>
      <c r="AG23" s="74"/>
      <c r="AH23" s="74"/>
      <c r="AI23" s="74"/>
      <c r="AJ23" s="74"/>
      <c r="AK23" s="74">
        <v>0</v>
      </c>
      <c r="AL23" s="74">
        <v>0</v>
      </c>
      <c r="AM23" s="74">
        <v>0</v>
      </c>
      <c r="AN23" s="74">
        <v>46000</v>
      </c>
      <c r="AO23" s="74">
        <v>989353.80512000003</v>
      </c>
      <c r="AP23" s="73">
        <f>SUM(AQ23:AZ23)</f>
        <v>90030.765660000005</v>
      </c>
      <c r="AQ23" s="74"/>
      <c r="AR23" s="74"/>
      <c r="AS23" s="74"/>
      <c r="AT23" s="74"/>
      <c r="AU23" s="74"/>
      <c r="AV23" s="74">
        <v>0</v>
      </c>
      <c r="AW23" s="74">
        <v>0</v>
      </c>
      <c r="AX23" s="74">
        <v>0</v>
      </c>
      <c r="AY23" s="74">
        <v>4000</v>
      </c>
      <c r="AZ23" s="74">
        <v>86030.765660000005</v>
      </c>
      <c r="BA23" s="74">
        <f t="shared" si="5"/>
        <v>0</v>
      </c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4">
        <f t="shared" si="6"/>
        <v>1125384.57078</v>
      </c>
      <c r="BM23" s="77">
        <v>2030</v>
      </c>
      <c r="BN23" s="78" t="s">
        <v>101</v>
      </c>
    </row>
    <row r="24" spans="2:66" ht="109.2" x14ac:dyDescent="0.3">
      <c r="B24" s="70">
        <f t="shared" si="7"/>
        <v>16</v>
      </c>
      <c r="C24" s="81" t="s">
        <v>56</v>
      </c>
      <c r="D24" s="96" t="s">
        <v>111</v>
      </c>
      <c r="E24" s="81" t="s">
        <v>112</v>
      </c>
      <c r="F24" s="81" t="s">
        <v>113</v>
      </c>
      <c r="G24" s="81" t="s">
        <v>76</v>
      </c>
      <c r="H24" s="81" t="s">
        <v>76</v>
      </c>
      <c r="I24" s="81" t="s">
        <v>77</v>
      </c>
      <c r="J24" s="81" t="s">
        <v>108</v>
      </c>
      <c r="K24" s="81">
        <v>90</v>
      </c>
      <c r="L24" s="81">
        <v>22290</v>
      </c>
      <c r="M24" s="81">
        <v>22290</v>
      </c>
      <c r="N24" s="81">
        <v>3553</v>
      </c>
      <c r="O24" s="81">
        <v>4583.5</v>
      </c>
      <c r="P24" s="81" t="s">
        <v>114</v>
      </c>
      <c r="Q24" s="81" t="s">
        <v>115</v>
      </c>
      <c r="R24" s="82">
        <v>1490287.6939400001</v>
      </c>
      <c r="S24" s="70">
        <v>2025</v>
      </c>
      <c r="T24" s="73">
        <f t="shared" ref="T24:T28" si="8">SUM(U24:AD24)</f>
        <v>1490287.6939400001</v>
      </c>
      <c r="U24" s="74"/>
      <c r="V24" s="74"/>
      <c r="W24" s="74"/>
      <c r="X24" s="74"/>
      <c r="Y24" s="74"/>
      <c r="Z24" s="74">
        <v>0</v>
      </c>
      <c r="AA24" s="74">
        <v>339483.641</v>
      </c>
      <c r="AB24" s="74">
        <v>547092.51913000003</v>
      </c>
      <c r="AC24" s="74">
        <v>603711.53381000005</v>
      </c>
      <c r="AD24" s="74">
        <v>0</v>
      </c>
      <c r="AE24" s="73">
        <f t="shared" ref="AE24:AE28" si="9">SUM(AF24:AO24)</f>
        <v>1371064.67845</v>
      </c>
      <c r="AF24" s="74"/>
      <c r="AG24" s="74"/>
      <c r="AH24" s="74"/>
      <c r="AI24" s="74"/>
      <c r="AJ24" s="74"/>
      <c r="AK24" s="74">
        <v>0</v>
      </c>
      <c r="AL24" s="74">
        <v>312324.94971999998</v>
      </c>
      <c r="AM24" s="74">
        <v>503325.11761999998</v>
      </c>
      <c r="AN24" s="74">
        <v>555414.61111000006</v>
      </c>
      <c r="AO24" s="74">
        <v>0</v>
      </c>
      <c r="AP24" s="73">
        <f t="shared" ref="AP24:AP28" si="10">SUM(AQ24:AZ24)</f>
        <v>119223.01548999999</v>
      </c>
      <c r="AQ24" s="74"/>
      <c r="AR24" s="74"/>
      <c r="AS24" s="74"/>
      <c r="AT24" s="74"/>
      <c r="AU24" s="74"/>
      <c r="AV24" s="74">
        <v>0</v>
      </c>
      <c r="AW24" s="74">
        <v>27158.691279999999</v>
      </c>
      <c r="AX24" s="74">
        <v>43767.401510000003</v>
      </c>
      <c r="AY24" s="74">
        <v>48296.922700000003</v>
      </c>
      <c r="AZ24" s="74">
        <v>0</v>
      </c>
      <c r="BA24" s="74">
        <f t="shared" si="5"/>
        <v>0</v>
      </c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4">
        <f t="shared" si="6"/>
        <v>1490287.6939400001</v>
      </c>
      <c r="BM24" s="77">
        <v>2029</v>
      </c>
      <c r="BN24" s="78" t="s">
        <v>132</v>
      </c>
    </row>
    <row r="25" spans="2:66" ht="62.4" x14ac:dyDescent="0.3">
      <c r="B25" s="70">
        <f t="shared" si="7"/>
        <v>17</v>
      </c>
      <c r="C25" s="81" t="s">
        <v>56</v>
      </c>
      <c r="D25" s="96" t="s">
        <v>116</v>
      </c>
      <c r="E25" s="81" t="s">
        <v>75</v>
      </c>
      <c r="F25" s="81" t="s">
        <v>117</v>
      </c>
      <c r="G25" s="81" t="s">
        <v>76</v>
      </c>
      <c r="H25" s="81" t="s">
        <v>77</v>
      </c>
      <c r="I25" s="81" t="s">
        <v>77</v>
      </c>
      <c r="J25" s="81" t="s">
        <v>118</v>
      </c>
      <c r="K25" s="81" t="s">
        <v>119</v>
      </c>
      <c r="L25" s="81">
        <v>57400</v>
      </c>
      <c r="M25" s="81">
        <v>57400</v>
      </c>
      <c r="N25" s="81" t="s">
        <v>77</v>
      </c>
      <c r="O25" s="81">
        <v>8856.7999999999993</v>
      </c>
      <c r="P25" s="81" t="s">
        <v>120</v>
      </c>
      <c r="Q25" s="81" t="s">
        <v>121</v>
      </c>
      <c r="R25" s="82">
        <v>2952717.39133</v>
      </c>
      <c r="S25" s="70">
        <v>2025</v>
      </c>
      <c r="T25" s="73">
        <f t="shared" si="8"/>
        <v>2952717.39133</v>
      </c>
      <c r="U25" s="74"/>
      <c r="V25" s="74"/>
      <c r="W25" s="74"/>
      <c r="X25" s="74"/>
      <c r="Y25" s="74"/>
      <c r="Z25" s="74">
        <v>0</v>
      </c>
      <c r="AA25" s="74">
        <v>0</v>
      </c>
      <c r="AB25" s="74">
        <v>953804.34782999998</v>
      </c>
      <c r="AC25" s="74">
        <v>1017282.6087</v>
      </c>
      <c r="AD25" s="74">
        <v>981630.43480000005</v>
      </c>
      <c r="AE25" s="73">
        <f t="shared" si="9"/>
        <v>2716500</v>
      </c>
      <c r="AF25" s="74"/>
      <c r="AG25" s="74"/>
      <c r="AH25" s="74"/>
      <c r="AI25" s="74"/>
      <c r="AJ25" s="74"/>
      <c r="AK25" s="74">
        <v>0</v>
      </c>
      <c r="AL25" s="74">
        <v>0</v>
      </c>
      <c r="AM25" s="74">
        <v>877500</v>
      </c>
      <c r="AN25" s="74">
        <v>935900</v>
      </c>
      <c r="AO25" s="74">
        <v>903100</v>
      </c>
      <c r="AP25" s="73">
        <f t="shared" si="10"/>
        <v>236217.39133000001</v>
      </c>
      <c r="AQ25" s="74"/>
      <c r="AR25" s="74"/>
      <c r="AS25" s="74"/>
      <c r="AT25" s="74"/>
      <c r="AU25" s="74"/>
      <c r="AV25" s="74">
        <v>0</v>
      </c>
      <c r="AW25" s="74">
        <v>0</v>
      </c>
      <c r="AX25" s="74">
        <v>76304.347829999999</v>
      </c>
      <c r="AY25" s="74">
        <v>81382.608699999997</v>
      </c>
      <c r="AZ25" s="74">
        <v>78530.434800000003</v>
      </c>
      <c r="BA25" s="74">
        <f t="shared" si="5"/>
        <v>0</v>
      </c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4">
        <f t="shared" si="6"/>
        <v>2952717.39133</v>
      </c>
      <c r="BM25" s="77">
        <v>2030</v>
      </c>
      <c r="BN25" s="78" t="s">
        <v>101</v>
      </c>
    </row>
    <row r="26" spans="2:66" ht="93.6" x14ac:dyDescent="0.3">
      <c r="B26" s="70">
        <f t="shared" si="7"/>
        <v>18</v>
      </c>
      <c r="C26" s="81" t="s">
        <v>122</v>
      </c>
      <c r="D26" s="96" t="s">
        <v>123</v>
      </c>
      <c r="E26" s="81" t="s">
        <v>75</v>
      </c>
      <c r="F26" s="81" t="s">
        <v>124</v>
      </c>
      <c r="G26" s="81" t="s">
        <v>76</v>
      </c>
      <c r="H26" s="81" t="s">
        <v>77</v>
      </c>
      <c r="I26" s="81" t="s">
        <v>76</v>
      </c>
      <c r="J26" s="81" t="s">
        <v>118</v>
      </c>
      <c r="K26" s="81" t="s">
        <v>119</v>
      </c>
      <c r="L26" s="81">
        <v>8126</v>
      </c>
      <c r="M26" s="81">
        <v>8126</v>
      </c>
      <c r="N26" s="81">
        <v>2274</v>
      </c>
      <c r="O26" s="81">
        <v>1852</v>
      </c>
      <c r="P26" s="81" t="s">
        <v>125</v>
      </c>
      <c r="Q26" s="81" t="s">
        <v>110</v>
      </c>
      <c r="R26" s="82">
        <v>981847.82609999995</v>
      </c>
      <c r="S26" s="70">
        <v>2025</v>
      </c>
      <c r="T26" s="73">
        <f t="shared" si="8"/>
        <v>981847.82609999995</v>
      </c>
      <c r="U26" s="74"/>
      <c r="V26" s="74"/>
      <c r="W26" s="74"/>
      <c r="X26" s="74"/>
      <c r="Y26" s="74"/>
      <c r="Z26" s="74">
        <v>0</v>
      </c>
      <c r="AA26" s="74">
        <v>0</v>
      </c>
      <c r="AB26" s="74">
        <v>534021.73913999996</v>
      </c>
      <c r="AC26" s="74">
        <v>447826.08695999999</v>
      </c>
      <c r="AD26" s="74">
        <v>0</v>
      </c>
      <c r="AE26" s="73">
        <f t="shared" si="9"/>
        <v>903300</v>
      </c>
      <c r="AF26" s="74"/>
      <c r="AG26" s="74"/>
      <c r="AH26" s="74"/>
      <c r="AI26" s="74"/>
      <c r="AJ26" s="74"/>
      <c r="AK26" s="74">
        <v>0</v>
      </c>
      <c r="AL26" s="74">
        <v>0</v>
      </c>
      <c r="AM26" s="74">
        <v>491300</v>
      </c>
      <c r="AN26" s="74">
        <v>412000</v>
      </c>
      <c r="AO26" s="74">
        <v>0</v>
      </c>
      <c r="AP26" s="73">
        <f t="shared" si="10"/>
        <v>78547.826100000006</v>
      </c>
      <c r="AQ26" s="74"/>
      <c r="AR26" s="74"/>
      <c r="AS26" s="74"/>
      <c r="AT26" s="74"/>
      <c r="AU26" s="74"/>
      <c r="AV26" s="74">
        <v>0</v>
      </c>
      <c r="AW26" s="74">
        <v>0</v>
      </c>
      <c r="AX26" s="74">
        <v>42721.739139999998</v>
      </c>
      <c r="AY26" s="74">
        <v>35826.086960000001</v>
      </c>
      <c r="AZ26" s="74">
        <v>0</v>
      </c>
      <c r="BA26" s="74">
        <f t="shared" si="5"/>
        <v>0</v>
      </c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4">
        <f t="shared" si="6"/>
        <v>981847.82609999995</v>
      </c>
      <c r="BM26" s="77">
        <v>2029</v>
      </c>
      <c r="BN26" s="78" t="s">
        <v>132</v>
      </c>
    </row>
    <row r="27" spans="2:66" ht="93.6" x14ac:dyDescent="0.3">
      <c r="B27" s="70">
        <f t="shared" si="7"/>
        <v>19</v>
      </c>
      <c r="C27" s="81" t="s">
        <v>56</v>
      </c>
      <c r="D27" s="96" t="s">
        <v>126</v>
      </c>
      <c r="E27" s="81" t="s">
        <v>127</v>
      </c>
      <c r="F27" s="81" t="s">
        <v>128</v>
      </c>
      <c r="G27" s="81" t="s">
        <v>76</v>
      </c>
      <c r="H27" s="81" t="s">
        <v>76</v>
      </c>
      <c r="I27" s="81" t="s">
        <v>77</v>
      </c>
      <c r="J27" s="81" t="s">
        <v>108</v>
      </c>
      <c r="K27" s="81">
        <v>100</v>
      </c>
      <c r="L27" s="81">
        <v>22131</v>
      </c>
      <c r="M27" s="81">
        <v>22131</v>
      </c>
      <c r="N27" s="81">
        <v>7104</v>
      </c>
      <c r="O27" s="81">
        <v>4300</v>
      </c>
      <c r="P27" s="81" t="s">
        <v>129</v>
      </c>
      <c r="Q27" s="81" t="s">
        <v>110</v>
      </c>
      <c r="R27" s="82">
        <v>1432598.86176</v>
      </c>
      <c r="S27" s="70">
        <v>2025</v>
      </c>
      <c r="T27" s="73">
        <f t="shared" si="8"/>
        <v>1432598.86176</v>
      </c>
      <c r="U27" s="74"/>
      <c r="V27" s="74"/>
      <c r="W27" s="74"/>
      <c r="X27" s="74"/>
      <c r="Y27" s="74"/>
      <c r="Z27" s="74">
        <v>0</v>
      </c>
      <c r="AA27" s="74">
        <v>339483.64101000002</v>
      </c>
      <c r="AB27" s="74">
        <v>547092.51916000003</v>
      </c>
      <c r="AC27" s="74">
        <v>546022.70158999995</v>
      </c>
      <c r="AD27" s="74">
        <v>0</v>
      </c>
      <c r="AE27" s="73">
        <f t="shared" si="9"/>
        <v>1317990.9528199998</v>
      </c>
      <c r="AF27" s="74"/>
      <c r="AG27" s="74"/>
      <c r="AH27" s="74"/>
      <c r="AI27" s="74"/>
      <c r="AJ27" s="74"/>
      <c r="AK27" s="74">
        <v>0</v>
      </c>
      <c r="AL27" s="74">
        <v>312324.94972999999</v>
      </c>
      <c r="AM27" s="74">
        <v>503325.11761999998</v>
      </c>
      <c r="AN27" s="74">
        <v>502340.88546999998</v>
      </c>
      <c r="AO27" s="74">
        <v>0</v>
      </c>
      <c r="AP27" s="73">
        <f t="shared" si="10"/>
        <v>114607.90893999999</v>
      </c>
      <c r="AQ27" s="74"/>
      <c r="AR27" s="74"/>
      <c r="AS27" s="74"/>
      <c r="AT27" s="74"/>
      <c r="AU27" s="74"/>
      <c r="AV27" s="74">
        <v>0</v>
      </c>
      <c r="AW27" s="74">
        <v>27158.691279999999</v>
      </c>
      <c r="AX27" s="74">
        <v>43767.401539999999</v>
      </c>
      <c r="AY27" s="74">
        <v>43681.816120000003</v>
      </c>
      <c r="AZ27" s="74">
        <v>0</v>
      </c>
      <c r="BA27" s="74">
        <f t="shared" si="5"/>
        <v>0</v>
      </c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4">
        <f t="shared" si="6"/>
        <v>1432598.86176</v>
      </c>
      <c r="BM27" s="77">
        <v>2029</v>
      </c>
      <c r="BN27" s="78" t="s">
        <v>132</v>
      </c>
    </row>
    <row r="28" spans="2:66" ht="109.2" x14ac:dyDescent="0.3">
      <c r="B28" s="70">
        <f t="shared" si="7"/>
        <v>20</v>
      </c>
      <c r="C28" s="81" t="s">
        <v>56</v>
      </c>
      <c r="D28" s="96" t="s">
        <v>130</v>
      </c>
      <c r="E28" s="81" t="s">
        <v>73</v>
      </c>
      <c r="F28" s="81" t="s">
        <v>131</v>
      </c>
      <c r="G28" s="81" t="s">
        <v>76</v>
      </c>
      <c r="H28" s="81" t="s">
        <v>77</v>
      </c>
      <c r="I28" s="81" t="s">
        <v>76</v>
      </c>
      <c r="J28" s="81" t="s">
        <v>108</v>
      </c>
      <c r="K28" s="81">
        <v>100</v>
      </c>
      <c r="L28" s="81">
        <v>1832</v>
      </c>
      <c r="M28" s="81">
        <v>1832</v>
      </c>
      <c r="N28" s="81">
        <v>502</v>
      </c>
      <c r="O28" s="81">
        <v>1499</v>
      </c>
      <c r="P28" s="81" t="s">
        <v>109</v>
      </c>
      <c r="Q28" s="81" t="s">
        <v>110</v>
      </c>
      <c r="R28" s="82">
        <v>964055.01824</v>
      </c>
      <c r="S28" s="70">
        <v>2025</v>
      </c>
      <c r="T28" s="73">
        <f t="shared" si="8"/>
        <v>964055.01824</v>
      </c>
      <c r="U28" s="74"/>
      <c r="V28" s="74"/>
      <c r="W28" s="74"/>
      <c r="X28" s="74"/>
      <c r="Y28" s="74"/>
      <c r="Z28" s="74">
        <v>0</v>
      </c>
      <c r="AA28" s="74">
        <v>0</v>
      </c>
      <c r="AB28" s="74">
        <v>0</v>
      </c>
      <c r="AC28" s="74">
        <v>50000</v>
      </c>
      <c r="AD28" s="74">
        <v>914055.01824</v>
      </c>
      <c r="AE28" s="73">
        <f t="shared" si="9"/>
        <v>886930.61679</v>
      </c>
      <c r="AF28" s="74"/>
      <c r="AG28" s="74"/>
      <c r="AH28" s="74"/>
      <c r="AI28" s="74"/>
      <c r="AJ28" s="74"/>
      <c r="AK28" s="74">
        <v>0</v>
      </c>
      <c r="AL28" s="74">
        <v>0</v>
      </c>
      <c r="AM28" s="74">
        <v>0</v>
      </c>
      <c r="AN28" s="74">
        <v>46000</v>
      </c>
      <c r="AO28" s="74">
        <v>840930.61679</v>
      </c>
      <c r="AP28" s="73">
        <f t="shared" si="10"/>
        <v>77124.401450000005</v>
      </c>
      <c r="AQ28" s="74"/>
      <c r="AR28" s="74"/>
      <c r="AS28" s="74"/>
      <c r="AT28" s="74"/>
      <c r="AU28" s="74"/>
      <c r="AV28" s="74">
        <v>0</v>
      </c>
      <c r="AW28" s="74">
        <v>0</v>
      </c>
      <c r="AX28" s="74">
        <v>0</v>
      </c>
      <c r="AY28" s="74">
        <v>4000</v>
      </c>
      <c r="AZ28" s="74">
        <v>73124.401450000005</v>
      </c>
      <c r="BA28" s="74">
        <f t="shared" si="5"/>
        <v>0</v>
      </c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4">
        <f t="shared" si="6"/>
        <v>964055.01824</v>
      </c>
      <c r="BM28" s="77">
        <v>2030</v>
      </c>
      <c r="BN28" s="78" t="s">
        <v>101</v>
      </c>
    </row>
    <row r="29" spans="2:66" x14ac:dyDescent="0.3">
      <c r="B29" s="83"/>
      <c r="C29" s="84" t="s">
        <v>2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83"/>
      <c r="Q29" s="83"/>
      <c r="R29" s="85"/>
      <c r="S29" s="84"/>
      <c r="T29" s="86">
        <f>SUM(T9:T28)</f>
        <v>17476091.841790002</v>
      </c>
      <c r="U29" s="86">
        <f t="shared" ref="U29:BK29" si="11">SUM(U9:U28)</f>
        <v>907839.39899999998</v>
      </c>
      <c r="V29" s="86">
        <f t="shared" si="11"/>
        <v>1466270.7522</v>
      </c>
      <c r="W29" s="86">
        <f t="shared" si="11"/>
        <v>1864380.4210099999</v>
      </c>
      <c r="X29" s="86">
        <f t="shared" si="11"/>
        <v>1382577.5710100001</v>
      </c>
      <c r="Y29" s="86">
        <f t="shared" si="11"/>
        <v>2908132.3364200001</v>
      </c>
      <c r="Z29" s="86">
        <f t="shared" si="11"/>
        <v>0</v>
      </c>
      <c r="AA29" s="86">
        <f t="shared" si="11"/>
        <v>678967.28200999997</v>
      </c>
      <c r="AB29" s="86">
        <f t="shared" si="11"/>
        <v>2582011.1252600001</v>
      </c>
      <c r="AC29" s="86">
        <f t="shared" si="11"/>
        <v>2714842.9310600003</v>
      </c>
      <c r="AD29" s="86">
        <f t="shared" si="11"/>
        <v>2971070.0238200002</v>
      </c>
      <c r="AE29" s="86">
        <f t="shared" si="11"/>
        <v>16230431.930529999</v>
      </c>
      <c r="AF29" s="86">
        <f t="shared" si="11"/>
        <v>835212.24679999996</v>
      </c>
      <c r="AG29" s="86">
        <f t="shared" si="11"/>
        <v>1378294.5180800001</v>
      </c>
      <c r="AH29" s="86">
        <f t="shared" si="11"/>
        <v>1752517.5956299999</v>
      </c>
      <c r="AI29" s="86">
        <f t="shared" si="11"/>
        <v>1299622.9168399998</v>
      </c>
      <c r="AJ29" s="86">
        <f t="shared" si="11"/>
        <v>2733644.5999999996</v>
      </c>
      <c r="AK29" s="86">
        <f t="shared" si="11"/>
        <v>0</v>
      </c>
      <c r="AL29" s="86">
        <f t="shared" si="11"/>
        <v>624649.89944999991</v>
      </c>
      <c r="AM29" s="86">
        <f t="shared" si="11"/>
        <v>2375450.2352399998</v>
      </c>
      <c r="AN29" s="86">
        <f t="shared" si="11"/>
        <v>2497655.49658</v>
      </c>
      <c r="AO29" s="86">
        <f t="shared" si="11"/>
        <v>2733384.42191</v>
      </c>
      <c r="AP29" s="86">
        <f t="shared" si="11"/>
        <v>1245659.91126</v>
      </c>
      <c r="AQ29" s="86">
        <f t="shared" si="11"/>
        <v>72627.152199999997</v>
      </c>
      <c r="AR29" s="86">
        <f t="shared" si="11"/>
        <v>87976.234120000008</v>
      </c>
      <c r="AS29" s="86">
        <f t="shared" si="11"/>
        <v>111862.82538000002</v>
      </c>
      <c r="AT29" s="86">
        <f t="shared" si="11"/>
        <v>82954.654170000009</v>
      </c>
      <c r="AU29" s="86">
        <f t="shared" si="11"/>
        <v>174487.73642</v>
      </c>
      <c r="AV29" s="86">
        <f t="shared" si="11"/>
        <v>0</v>
      </c>
      <c r="AW29" s="86">
        <f t="shared" si="11"/>
        <v>54317.382559999998</v>
      </c>
      <c r="AX29" s="86">
        <f t="shared" si="11"/>
        <v>206560.89001999999</v>
      </c>
      <c r="AY29" s="86">
        <f t="shared" si="11"/>
        <v>217187.43448000003</v>
      </c>
      <c r="AZ29" s="86">
        <f t="shared" si="11"/>
        <v>237685.60191000003</v>
      </c>
      <c r="BA29" s="86">
        <f t="shared" si="11"/>
        <v>2488822.5241999999</v>
      </c>
      <c r="BB29" s="86">
        <f t="shared" si="11"/>
        <v>0</v>
      </c>
      <c r="BC29" s="86">
        <f t="shared" si="11"/>
        <v>270208.43614999996</v>
      </c>
      <c r="BD29" s="86">
        <f t="shared" si="11"/>
        <v>487758.40632999991</v>
      </c>
      <c r="BE29" s="86">
        <f t="shared" si="11"/>
        <v>618018.32569000009</v>
      </c>
      <c r="BF29" s="86">
        <f t="shared" si="11"/>
        <v>1112837.3560300001</v>
      </c>
      <c r="BG29" s="86">
        <f t="shared" si="11"/>
        <v>0</v>
      </c>
      <c r="BH29" s="86">
        <f t="shared" si="11"/>
        <v>0</v>
      </c>
      <c r="BI29" s="86">
        <f t="shared" si="11"/>
        <v>0</v>
      </c>
      <c r="BJ29" s="86">
        <f t="shared" si="11"/>
        <v>0</v>
      </c>
      <c r="BK29" s="86">
        <f t="shared" si="11"/>
        <v>0</v>
      </c>
      <c r="BL29" s="84"/>
      <c r="BM29" s="77"/>
      <c r="BN29" s="77"/>
    </row>
    <row r="31" spans="2:66" x14ac:dyDescent="0.3"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55"/>
    </row>
    <row r="32" spans="2:66" x14ac:dyDescent="0.3">
      <c r="B32" s="105" t="s">
        <v>21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55"/>
      <c r="AE32" s="55"/>
      <c r="AF32" s="55"/>
      <c r="AG32" s="55"/>
      <c r="AH32" s="55"/>
      <c r="AI32" s="55"/>
      <c r="AJ32" s="55"/>
    </row>
    <row r="33" spans="2:64" ht="42" customHeight="1" x14ac:dyDescent="0.3">
      <c r="B33" s="101" t="s">
        <v>22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54"/>
      <c r="AE33" s="55"/>
      <c r="AF33" s="55"/>
      <c r="AG33" s="55"/>
      <c r="AH33" s="55"/>
      <c r="AI33" s="55"/>
      <c r="AJ33" s="55"/>
    </row>
    <row r="34" spans="2:64" ht="20.25" customHeight="1" x14ac:dyDescent="0.3">
      <c r="B34" s="101" t="s">
        <v>27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54"/>
      <c r="AE34" s="54"/>
      <c r="AF34" s="54"/>
      <c r="AG34" s="54"/>
      <c r="AH34" s="54"/>
      <c r="AI34" s="54"/>
      <c r="AJ34" s="54"/>
    </row>
    <row r="35" spans="2:64" x14ac:dyDescent="0.3">
      <c r="U35" s="87"/>
      <c r="V35" s="87"/>
      <c r="W35" s="87"/>
      <c r="X35" s="88"/>
      <c r="Y35" s="89"/>
      <c r="Z35" s="90"/>
      <c r="AA35" s="90"/>
      <c r="AB35" s="90"/>
      <c r="AC35" s="90"/>
      <c r="AD35" s="90"/>
      <c r="AE35" s="91"/>
      <c r="AF35" s="87"/>
      <c r="AG35" s="87"/>
      <c r="AH35" s="87"/>
      <c r="AI35" s="88"/>
      <c r="AJ35" s="89"/>
      <c r="AK35" s="90"/>
      <c r="AL35" s="90"/>
      <c r="AM35" s="90"/>
      <c r="AN35" s="90"/>
      <c r="AO35" s="90"/>
      <c r="AP35" s="91"/>
      <c r="AQ35" s="87"/>
      <c r="AR35" s="87"/>
      <c r="AS35" s="87"/>
      <c r="AT35" s="89"/>
      <c r="AU35" s="89"/>
      <c r="AV35" s="90"/>
      <c r="AW35" s="90"/>
      <c r="AX35" s="90"/>
      <c r="AY35" s="90"/>
      <c r="AZ35" s="90"/>
      <c r="BA35" s="91"/>
      <c r="BB35" s="87"/>
      <c r="BC35" s="87"/>
      <c r="BD35" s="87"/>
      <c r="BE35" s="87"/>
      <c r="BF35" s="87"/>
      <c r="BG35" s="90"/>
      <c r="BH35" s="90"/>
      <c r="BI35" s="90"/>
      <c r="BJ35" s="90"/>
      <c r="BK35" s="90"/>
      <c r="BL35" s="91"/>
    </row>
    <row r="36" spans="2:64" x14ac:dyDescent="0.3">
      <c r="U36" s="87"/>
      <c r="V36" s="87"/>
      <c r="W36" s="87"/>
      <c r="X36" s="87"/>
      <c r="Y36" s="87"/>
      <c r="Z36" s="90"/>
      <c r="AA36" s="90"/>
      <c r="AB36" s="90"/>
      <c r="AC36" s="90"/>
      <c r="AD36" s="90"/>
      <c r="AE36" s="91"/>
      <c r="AF36" s="87"/>
      <c r="AG36" s="87"/>
      <c r="AH36" s="87"/>
      <c r="AI36" s="87"/>
      <c r="AJ36" s="87"/>
      <c r="AK36" s="90"/>
      <c r="AL36" s="90"/>
      <c r="AM36" s="90"/>
      <c r="AN36" s="90"/>
      <c r="AO36" s="90"/>
      <c r="AP36" s="91"/>
      <c r="AQ36" s="87"/>
      <c r="AR36" s="87"/>
      <c r="AS36" s="87"/>
      <c r="AT36" s="87"/>
      <c r="AU36" s="87"/>
      <c r="AV36" s="90"/>
      <c r="AW36" s="90"/>
      <c r="AX36" s="90"/>
      <c r="AY36" s="90"/>
      <c r="AZ36" s="90"/>
      <c r="BA36" s="91"/>
      <c r="BB36" s="87"/>
      <c r="BC36" s="87"/>
      <c r="BD36" s="87"/>
      <c r="BE36" s="87"/>
      <c r="BF36" s="87"/>
      <c r="BG36" s="90"/>
      <c r="BH36" s="90"/>
      <c r="BI36" s="90"/>
      <c r="BJ36" s="90"/>
      <c r="BK36" s="90"/>
      <c r="BL36" s="91"/>
    </row>
    <row r="37" spans="2:64" x14ac:dyDescent="0.3">
      <c r="U37" s="87"/>
      <c r="V37" s="87"/>
      <c r="W37" s="87"/>
      <c r="X37" s="87"/>
      <c r="Y37" s="87"/>
      <c r="Z37" s="90"/>
      <c r="AA37" s="90"/>
      <c r="AB37" s="90"/>
      <c r="AC37" s="90"/>
      <c r="AD37" s="90"/>
      <c r="AE37" s="91"/>
      <c r="AF37" s="87"/>
      <c r="AG37" s="87"/>
      <c r="AH37" s="87"/>
      <c r="AI37" s="87"/>
      <c r="AJ37" s="87"/>
      <c r="AK37" s="90"/>
      <c r="AL37" s="90"/>
      <c r="AM37" s="90"/>
      <c r="AN37" s="90"/>
      <c r="AO37" s="90"/>
      <c r="AP37" s="91"/>
      <c r="AQ37" s="87"/>
      <c r="AR37" s="87"/>
      <c r="AS37" s="87"/>
      <c r="AT37" s="87"/>
      <c r="AU37" s="87"/>
      <c r="AV37" s="90"/>
      <c r="AW37" s="90"/>
      <c r="AX37" s="90"/>
      <c r="AY37" s="90"/>
      <c r="AZ37" s="90"/>
      <c r="BA37" s="91"/>
      <c r="BB37" s="87"/>
      <c r="BC37" s="87"/>
      <c r="BD37" s="87"/>
      <c r="BE37" s="87"/>
      <c r="BF37" s="87"/>
      <c r="BG37" s="90"/>
      <c r="BH37" s="90"/>
      <c r="BI37" s="90"/>
      <c r="BJ37" s="90"/>
      <c r="BK37" s="90"/>
      <c r="BL37" s="91"/>
    </row>
    <row r="38" spans="2:64" x14ac:dyDescent="0.3">
      <c r="U38" s="87"/>
      <c r="V38" s="87"/>
      <c r="W38" s="87"/>
      <c r="X38" s="87"/>
      <c r="Y38" s="87"/>
      <c r="Z38" s="90"/>
      <c r="AA38" s="90"/>
      <c r="AB38" s="90"/>
      <c r="AC38" s="90"/>
      <c r="AD38" s="90"/>
      <c r="AE38" s="91"/>
      <c r="AF38" s="87"/>
      <c r="AG38" s="87"/>
      <c r="AH38" s="87"/>
      <c r="AI38" s="87"/>
      <c r="AJ38" s="87"/>
      <c r="AK38" s="90"/>
      <c r="AL38" s="90"/>
      <c r="AM38" s="90"/>
      <c r="AN38" s="90"/>
      <c r="AO38" s="90"/>
      <c r="AP38" s="91"/>
      <c r="AQ38" s="87"/>
      <c r="AR38" s="87"/>
      <c r="AS38" s="87"/>
      <c r="AT38" s="87"/>
      <c r="AU38" s="87"/>
      <c r="AV38" s="90"/>
      <c r="AW38" s="90"/>
      <c r="AX38" s="90"/>
      <c r="AY38" s="90"/>
      <c r="AZ38" s="90"/>
      <c r="BA38" s="91"/>
      <c r="BB38" s="87"/>
      <c r="BC38" s="87"/>
      <c r="BD38" s="87"/>
      <c r="BE38" s="87"/>
      <c r="BF38" s="87"/>
      <c r="BG38" s="90"/>
      <c r="BH38" s="90"/>
      <c r="BI38" s="90"/>
      <c r="BJ38" s="90"/>
      <c r="BK38" s="90"/>
      <c r="BL38" s="91"/>
    </row>
    <row r="39" spans="2:64" x14ac:dyDescent="0.3">
      <c r="U39" s="87"/>
      <c r="V39" s="87"/>
      <c r="W39" s="87"/>
      <c r="X39" s="87"/>
      <c r="Y39" s="87"/>
      <c r="Z39" s="90"/>
      <c r="AA39" s="90"/>
      <c r="AB39" s="90"/>
      <c r="AC39" s="90"/>
      <c r="AD39" s="90"/>
      <c r="AE39" s="91"/>
      <c r="AF39" s="87"/>
      <c r="AG39" s="87"/>
      <c r="AH39" s="87"/>
      <c r="AI39" s="87"/>
      <c r="AJ39" s="87"/>
      <c r="AK39" s="90"/>
      <c r="AL39" s="90"/>
      <c r="AM39" s="90"/>
      <c r="AN39" s="90"/>
      <c r="AO39" s="90"/>
      <c r="AP39" s="91"/>
      <c r="AQ39" s="87"/>
      <c r="AR39" s="87"/>
      <c r="AS39" s="87"/>
      <c r="AT39" s="87"/>
      <c r="AU39" s="87"/>
      <c r="AV39" s="90"/>
      <c r="AW39" s="90"/>
      <c r="AX39" s="90"/>
      <c r="AY39" s="90"/>
      <c r="AZ39" s="90"/>
      <c r="BA39" s="91"/>
      <c r="BB39" s="87"/>
      <c r="BC39" s="87"/>
      <c r="BD39" s="87"/>
      <c r="BE39" s="87"/>
      <c r="BF39" s="87"/>
      <c r="BG39" s="90"/>
      <c r="BH39" s="90"/>
      <c r="BI39" s="90"/>
      <c r="BJ39" s="90"/>
      <c r="BK39" s="90"/>
      <c r="BL39" s="91"/>
    </row>
    <row r="40" spans="2:64" x14ac:dyDescent="0.3">
      <c r="U40" s="87"/>
      <c r="V40" s="87"/>
      <c r="W40" s="87"/>
      <c r="X40" s="87"/>
      <c r="Y40" s="87"/>
      <c r="Z40" s="90"/>
      <c r="AA40" s="90"/>
      <c r="AB40" s="90"/>
      <c r="AC40" s="90"/>
      <c r="AD40" s="90"/>
      <c r="AE40" s="91"/>
      <c r="AF40" s="87"/>
      <c r="AG40" s="87"/>
      <c r="AH40" s="87"/>
      <c r="AI40" s="87"/>
      <c r="AJ40" s="87"/>
      <c r="AK40" s="90"/>
      <c r="AL40" s="90"/>
      <c r="AM40" s="90"/>
      <c r="AN40" s="90"/>
      <c r="AO40" s="90"/>
      <c r="AP40" s="91"/>
      <c r="AQ40" s="87"/>
      <c r="AR40" s="87"/>
      <c r="AS40" s="87"/>
      <c r="AT40" s="87"/>
      <c r="AU40" s="87"/>
      <c r="AV40" s="90"/>
      <c r="AW40" s="90"/>
      <c r="AX40" s="90"/>
      <c r="AY40" s="90"/>
      <c r="AZ40" s="90"/>
      <c r="BA40" s="91"/>
      <c r="BB40" s="87"/>
      <c r="BC40" s="87"/>
      <c r="BD40" s="87"/>
      <c r="BE40" s="87"/>
      <c r="BF40" s="87"/>
      <c r="BG40" s="90"/>
      <c r="BH40" s="90"/>
      <c r="BI40" s="90"/>
      <c r="BJ40" s="90"/>
      <c r="BK40" s="90"/>
      <c r="BL40" s="91"/>
    </row>
    <row r="41" spans="2:64" x14ac:dyDescent="0.3">
      <c r="U41" s="87"/>
      <c r="V41" s="87"/>
      <c r="W41" s="87"/>
      <c r="X41" s="92"/>
      <c r="Y41" s="92"/>
      <c r="Z41" s="90"/>
      <c r="AA41" s="90"/>
      <c r="AB41" s="90"/>
      <c r="AC41" s="90"/>
      <c r="AD41" s="90"/>
      <c r="AE41" s="91"/>
      <c r="AF41" s="87"/>
      <c r="AG41" s="87"/>
      <c r="AH41" s="87"/>
      <c r="AI41" s="92"/>
      <c r="AJ41" s="87"/>
      <c r="AK41" s="90"/>
      <c r="AL41" s="90"/>
      <c r="AM41" s="90"/>
      <c r="AN41" s="90"/>
      <c r="AO41" s="90"/>
      <c r="AP41" s="91"/>
      <c r="AQ41" s="87"/>
      <c r="AR41" s="87"/>
      <c r="AS41" s="87"/>
      <c r="AT41" s="87"/>
      <c r="AU41" s="87"/>
      <c r="AV41" s="90"/>
      <c r="AW41" s="90"/>
      <c r="AX41" s="90"/>
      <c r="AY41" s="90"/>
      <c r="AZ41" s="90"/>
      <c r="BA41" s="91"/>
      <c r="BB41" s="87"/>
      <c r="BC41" s="87"/>
      <c r="BD41" s="87"/>
      <c r="BE41" s="87"/>
      <c r="BF41" s="87"/>
      <c r="BG41" s="90"/>
      <c r="BH41" s="90"/>
      <c r="BI41" s="90"/>
      <c r="BJ41" s="90"/>
      <c r="BK41" s="90"/>
      <c r="BL41" s="91"/>
    </row>
    <row r="42" spans="2:64" x14ac:dyDescent="0.3">
      <c r="U42" s="87"/>
      <c r="V42" s="87"/>
      <c r="W42" s="87"/>
      <c r="X42" s="87"/>
      <c r="Y42" s="87"/>
      <c r="Z42" s="90"/>
      <c r="AA42" s="90"/>
      <c r="AB42" s="90"/>
      <c r="AC42" s="90"/>
      <c r="AD42" s="90"/>
      <c r="AE42" s="91"/>
      <c r="AF42" s="87"/>
      <c r="AG42" s="87"/>
      <c r="AH42" s="87"/>
      <c r="AI42" s="87"/>
      <c r="AJ42" s="87"/>
      <c r="AK42" s="90"/>
      <c r="AL42" s="90"/>
      <c r="AM42" s="90"/>
      <c r="AN42" s="90"/>
      <c r="AO42" s="90"/>
      <c r="AP42" s="91"/>
      <c r="AQ42" s="87"/>
      <c r="AR42" s="87"/>
      <c r="AS42" s="87"/>
      <c r="AT42" s="87"/>
      <c r="AU42" s="87"/>
      <c r="AV42" s="90"/>
      <c r="AW42" s="90"/>
      <c r="AX42" s="90"/>
      <c r="AY42" s="90"/>
      <c r="AZ42" s="90"/>
      <c r="BA42" s="91"/>
      <c r="BB42" s="87"/>
      <c r="BC42" s="87"/>
      <c r="BD42" s="87"/>
      <c r="BE42" s="87"/>
      <c r="BF42" s="87"/>
      <c r="BG42" s="90"/>
      <c r="BH42" s="90"/>
      <c r="BI42" s="90"/>
      <c r="BJ42" s="90"/>
      <c r="BK42" s="90"/>
      <c r="BL42" s="91"/>
    </row>
    <row r="43" spans="2:64" x14ac:dyDescent="0.3">
      <c r="U43" s="87"/>
      <c r="V43" s="87"/>
      <c r="W43" s="87"/>
      <c r="X43" s="87"/>
      <c r="Y43" s="87"/>
      <c r="Z43" s="90"/>
      <c r="AA43" s="90"/>
      <c r="AB43" s="90"/>
      <c r="AC43" s="90"/>
      <c r="AD43" s="90"/>
      <c r="AE43" s="91"/>
      <c r="AF43" s="87"/>
      <c r="AG43" s="87"/>
      <c r="AH43" s="87"/>
      <c r="AI43" s="87"/>
      <c r="AJ43" s="87"/>
      <c r="AK43" s="90"/>
      <c r="AL43" s="90"/>
      <c r="AM43" s="90"/>
      <c r="AN43" s="90"/>
      <c r="AO43" s="90"/>
      <c r="AP43" s="91"/>
      <c r="AQ43" s="87"/>
      <c r="AR43" s="87"/>
      <c r="AS43" s="87"/>
      <c r="AT43" s="87"/>
      <c r="AU43" s="87"/>
      <c r="AV43" s="90"/>
      <c r="AW43" s="90"/>
      <c r="AX43" s="90"/>
      <c r="AY43" s="90"/>
      <c r="AZ43" s="90"/>
      <c r="BA43" s="91"/>
      <c r="BB43" s="87"/>
      <c r="BC43" s="87"/>
      <c r="BD43" s="87"/>
      <c r="BE43" s="87"/>
      <c r="BF43" s="87"/>
      <c r="BG43" s="90"/>
      <c r="BH43" s="90"/>
      <c r="BI43" s="90"/>
      <c r="BJ43" s="90"/>
      <c r="BK43" s="90"/>
      <c r="BL43" s="91"/>
    </row>
    <row r="44" spans="2:64" x14ac:dyDescent="0.3">
      <c r="U44" s="87"/>
      <c r="V44" s="87"/>
      <c r="W44" s="87"/>
      <c r="X44" s="87"/>
      <c r="Y44" s="87"/>
      <c r="Z44" s="90"/>
      <c r="AA44" s="90"/>
      <c r="AB44" s="90"/>
      <c r="AC44" s="90"/>
      <c r="AD44" s="90"/>
      <c r="AE44" s="91"/>
      <c r="AF44" s="87"/>
      <c r="AG44" s="87"/>
      <c r="AH44" s="87"/>
      <c r="AI44" s="87"/>
      <c r="AJ44" s="87"/>
      <c r="AK44" s="90"/>
      <c r="AL44" s="90"/>
      <c r="AM44" s="90"/>
      <c r="AN44" s="90"/>
      <c r="AO44" s="90"/>
      <c r="AP44" s="91"/>
      <c r="AQ44" s="87"/>
      <c r="AR44" s="87"/>
      <c r="AS44" s="87"/>
      <c r="AT44" s="87"/>
      <c r="AU44" s="87"/>
      <c r="AV44" s="90"/>
      <c r="AW44" s="90"/>
      <c r="AX44" s="90"/>
      <c r="AY44" s="90"/>
      <c r="AZ44" s="90"/>
      <c r="BA44" s="91"/>
      <c r="BB44" s="87"/>
      <c r="BC44" s="87"/>
      <c r="BD44" s="87"/>
      <c r="BE44" s="87"/>
      <c r="BF44" s="87"/>
      <c r="BG44" s="90"/>
      <c r="BH44" s="90"/>
      <c r="BI44" s="90"/>
      <c r="BJ44" s="90"/>
      <c r="BK44" s="90"/>
      <c r="BL44" s="91"/>
    </row>
    <row r="45" spans="2:64" x14ac:dyDescent="0.3">
      <c r="U45" s="87"/>
      <c r="V45" s="87"/>
      <c r="W45" s="87"/>
      <c r="X45" s="87"/>
      <c r="Y45" s="87"/>
      <c r="Z45" s="90"/>
      <c r="AA45" s="90"/>
      <c r="AB45" s="90"/>
      <c r="AC45" s="90"/>
      <c r="AD45" s="90"/>
      <c r="AE45" s="91"/>
      <c r="AF45" s="87"/>
      <c r="AG45" s="87"/>
      <c r="AH45" s="87"/>
      <c r="AI45" s="87"/>
      <c r="AJ45" s="87"/>
      <c r="AK45" s="90"/>
      <c r="AL45" s="90"/>
      <c r="AM45" s="90"/>
      <c r="AN45" s="90"/>
      <c r="AO45" s="90"/>
      <c r="AP45" s="91"/>
      <c r="AQ45" s="87"/>
      <c r="AR45" s="87"/>
      <c r="AS45" s="87"/>
      <c r="AT45" s="87"/>
      <c r="AU45" s="87"/>
      <c r="AV45" s="90"/>
      <c r="AW45" s="90"/>
      <c r="AX45" s="90"/>
      <c r="AY45" s="90"/>
      <c r="AZ45" s="90"/>
      <c r="BA45" s="91"/>
      <c r="BB45" s="87"/>
      <c r="BC45" s="87"/>
      <c r="BD45" s="87"/>
      <c r="BE45" s="87"/>
      <c r="BF45" s="87"/>
      <c r="BG45" s="90"/>
      <c r="BH45" s="90"/>
      <c r="BI45" s="90"/>
      <c r="BJ45" s="90"/>
      <c r="BK45" s="90"/>
      <c r="BL45" s="91"/>
    </row>
    <row r="46" spans="2:64" x14ac:dyDescent="0.3">
      <c r="U46" s="87"/>
      <c r="V46" s="87"/>
      <c r="W46" s="87"/>
      <c r="X46" s="87"/>
      <c r="Y46" s="87"/>
      <c r="Z46" s="90"/>
      <c r="AA46" s="90"/>
      <c r="AB46" s="90"/>
      <c r="AC46" s="90"/>
      <c r="AD46" s="90"/>
      <c r="AE46" s="91"/>
      <c r="AF46" s="87"/>
      <c r="AG46" s="87"/>
      <c r="AH46" s="87"/>
      <c r="AI46" s="87"/>
      <c r="AJ46" s="87"/>
      <c r="AK46" s="90"/>
      <c r="AL46" s="90"/>
      <c r="AM46" s="90"/>
      <c r="AN46" s="90"/>
      <c r="AO46" s="90"/>
      <c r="AP46" s="91"/>
      <c r="AQ46" s="87"/>
      <c r="AR46" s="87"/>
      <c r="AS46" s="87"/>
      <c r="AT46" s="87"/>
      <c r="AU46" s="87"/>
      <c r="AV46" s="90"/>
      <c r="AW46" s="90"/>
      <c r="AX46" s="90"/>
      <c r="AY46" s="90"/>
      <c r="AZ46" s="90"/>
      <c r="BA46" s="91"/>
      <c r="BB46" s="87"/>
      <c r="BC46" s="87"/>
      <c r="BD46" s="87"/>
      <c r="BE46" s="87"/>
      <c r="BF46" s="87"/>
      <c r="BG46" s="90"/>
      <c r="BH46" s="90"/>
      <c r="BI46" s="90"/>
      <c r="BJ46" s="90"/>
      <c r="BK46" s="90"/>
      <c r="BL46" s="91"/>
    </row>
    <row r="47" spans="2:64" x14ac:dyDescent="0.3">
      <c r="U47" s="87"/>
      <c r="V47" s="87"/>
      <c r="W47" s="87"/>
      <c r="X47" s="87"/>
      <c r="Y47" s="87"/>
      <c r="Z47" s="90"/>
      <c r="AA47" s="90"/>
      <c r="AB47" s="90"/>
      <c r="AC47" s="90"/>
      <c r="AD47" s="90"/>
      <c r="AE47" s="91"/>
      <c r="AF47" s="87"/>
      <c r="AG47" s="87"/>
      <c r="AH47" s="87"/>
      <c r="AI47" s="87"/>
      <c r="AJ47" s="87"/>
      <c r="AK47" s="90"/>
      <c r="AL47" s="90"/>
      <c r="AM47" s="90"/>
      <c r="AN47" s="90"/>
      <c r="AO47" s="90"/>
      <c r="AP47" s="91"/>
      <c r="AQ47" s="87"/>
      <c r="AR47" s="87"/>
      <c r="AS47" s="87"/>
      <c r="AT47" s="87"/>
      <c r="AU47" s="87"/>
      <c r="AV47" s="90"/>
      <c r="AW47" s="90"/>
      <c r="AX47" s="90"/>
      <c r="AY47" s="90"/>
      <c r="AZ47" s="90"/>
      <c r="BA47" s="91"/>
      <c r="BB47" s="87"/>
      <c r="BC47" s="87"/>
      <c r="BD47" s="87"/>
      <c r="BE47" s="87"/>
      <c r="BF47" s="87"/>
      <c r="BG47" s="90"/>
      <c r="BH47" s="90"/>
      <c r="BI47" s="90"/>
      <c r="BJ47" s="90"/>
      <c r="BK47" s="90"/>
      <c r="BL47" s="91"/>
    </row>
    <row r="48" spans="2:64" x14ac:dyDescent="0.3">
      <c r="U48" s="87"/>
      <c r="V48" s="87"/>
      <c r="W48" s="87"/>
      <c r="X48" s="87"/>
      <c r="Y48" s="87"/>
      <c r="Z48" s="90"/>
      <c r="AA48" s="90"/>
      <c r="AB48" s="90"/>
      <c r="AC48" s="90"/>
      <c r="AD48" s="90"/>
      <c r="AE48" s="91"/>
      <c r="AF48" s="87"/>
      <c r="AG48" s="87"/>
      <c r="AH48" s="87"/>
      <c r="AI48" s="87"/>
      <c r="AJ48" s="87"/>
      <c r="AK48" s="90"/>
      <c r="AL48" s="90"/>
      <c r="AM48" s="90"/>
      <c r="AN48" s="90"/>
      <c r="AO48" s="90"/>
      <c r="AP48" s="91"/>
      <c r="AQ48" s="87"/>
      <c r="AR48" s="87"/>
      <c r="AS48" s="87"/>
      <c r="AT48" s="87"/>
      <c r="AU48" s="87"/>
      <c r="AV48" s="90"/>
      <c r="AW48" s="90"/>
      <c r="AX48" s="90"/>
      <c r="AY48" s="90"/>
      <c r="AZ48" s="90"/>
      <c r="BA48" s="91"/>
      <c r="BB48" s="87"/>
      <c r="BC48" s="87"/>
      <c r="BD48" s="87"/>
      <c r="BE48" s="87"/>
      <c r="BF48" s="87"/>
      <c r="BG48" s="90"/>
      <c r="BH48" s="90"/>
      <c r="BI48" s="90"/>
      <c r="BJ48" s="90"/>
      <c r="BK48" s="90"/>
      <c r="BL48" s="91"/>
    </row>
    <row r="49" spans="21:64" x14ac:dyDescent="0.3"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91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91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91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1"/>
    </row>
    <row r="50" spans="21:64" x14ac:dyDescent="0.3"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91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91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91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1"/>
    </row>
    <row r="51" spans="21:64" x14ac:dyDescent="0.3"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91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91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91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1"/>
    </row>
    <row r="52" spans="21:64" x14ac:dyDescent="0.3"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91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91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91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1"/>
    </row>
    <row r="53" spans="21:64" x14ac:dyDescent="0.3"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91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91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91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1"/>
    </row>
    <row r="54" spans="21:64" x14ac:dyDescent="0.3"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91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91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91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1"/>
    </row>
  </sheetData>
  <autoFilter ref="B8:BM8"/>
  <mergeCells count="35">
    <mergeCell ref="BA6:BA7"/>
    <mergeCell ref="AF6:AO6"/>
    <mergeCell ref="AQ6:AZ6"/>
    <mergeCell ref="BB6:BK6"/>
    <mergeCell ref="B34:AC34"/>
    <mergeCell ref="D6:D7"/>
    <mergeCell ref="N6:N7"/>
    <mergeCell ref="K6:K7"/>
    <mergeCell ref="L6:L7"/>
    <mergeCell ref="O6:O7"/>
    <mergeCell ref="P6:P7"/>
    <mergeCell ref="T6:T7"/>
    <mergeCell ref="B6:B7"/>
    <mergeCell ref="F6:F7"/>
    <mergeCell ref="J6:J7"/>
    <mergeCell ref="Q6:Q7"/>
    <mergeCell ref="M6:M7"/>
    <mergeCell ref="U6:AD6"/>
    <mergeCell ref="B31:AC31"/>
    <mergeCell ref="B1:BN1"/>
    <mergeCell ref="B3:BN3"/>
    <mergeCell ref="BN6:BN7"/>
    <mergeCell ref="BL6:BL7"/>
    <mergeCell ref="B33:AC33"/>
    <mergeCell ref="BM6:BM7"/>
    <mergeCell ref="C6:C7"/>
    <mergeCell ref="B32:AC32"/>
    <mergeCell ref="G6:G7"/>
    <mergeCell ref="H6:H7"/>
    <mergeCell ref="I6:I7"/>
    <mergeCell ref="R6:R7"/>
    <mergeCell ref="S6:S7"/>
    <mergeCell ref="E6:E7"/>
    <mergeCell ref="AE6:AE7"/>
    <mergeCell ref="AP6:AP7"/>
  </mergeCells>
  <pageMargins left="0.25" right="0.25" top="0.75" bottom="0.75" header="0.3" footer="0.3"/>
  <pageSetup paperSize="8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BO24"/>
  <sheetViews>
    <sheetView view="pageBreakPreview" topLeftCell="B1" zoomScale="70" zoomScaleNormal="100" zoomScaleSheetLayoutView="70" workbookViewId="0">
      <selection activeCell="G6" sqref="G6:G7"/>
    </sheetView>
  </sheetViews>
  <sheetFormatPr defaultRowHeight="14.4" x14ac:dyDescent="0.3"/>
  <cols>
    <col min="1" max="1" width="4.5546875" customWidth="1"/>
    <col min="2" max="2" width="9.109375" customWidth="1"/>
    <col min="3" max="3" width="37.109375" style="29" customWidth="1"/>
    <col min="4" max="4" width="45.44140625" customWidth="1"/>
    <col min="5" max="5" width="13.88671875" customWidth="1"/>
    <col min="6" max="6" width="23.5546875" style="29" customWidth="1"/>
    <col min="7" max="9" width="9.88671875" customWidth="1"/>
    <col min="10" max="10" width="15.6640625" customWidth="1"/>
    <col min="11" max="11" width="14.33203125" customWidth="1"/>
    <col min="12" max="13" width="15.109375" customWidth="1"/>
    <col min="14" max="14" width="15.88671875" customWidth="1"/>
    <col min="15" max="15" width="14.33203125" customWidth="1"/>
    <col min="16" max="16" width="15.6640625" customWidth="1"/>
    <col min="17" max="18" width="20.33203125" customWidth="1"/>
    <col min="19" max="19" width="9.33203125" customWidth="1"/>
    <col min="20" max="20" width="19" customWidth="1"/>
    <col min="21" max="21" width="12.6640625" customWidth="1"/>
    <col min="22" max="24" width="14.6640625" customWidth="1"/>
    <col min="25" max="30" width="8.109375" bestFit="1" customWidth="1"/>
    <col min="31" max="31" width="16.6640625" customWidth="1"/>
    <col min="32" max="32" width="8.109375" bestFit="1" customWidth="1"/>
    <col min="33" max="35" width="16.6640625" customWidth="1"/>
    <col min="36" max="41" width="8.109375" bestFit="1" customWidth="1"/>
    <col min="42" max="42" width="14.33203125" customWidth="1"/>
    <col min="43" max="43" width="8.109375" bestFit="1" customWidth="1"/>
    <col min="44" max="46" width="14.33203125" customWidth="1"/>
    <col min="47" max="52" width="8.109375" bestFit="1" customWidth="1"/>
    <col min="53" max="53" width="11" customWidth="1"/>
    <col min="54" max="63" width="8.109375" bestFit="1" customWidth="1"/>
    <col min="64" max="64" width="14.5546875" customWidth="1"/>
    <col min="65" max="66" width="23.109375" customWidth="1"/>
    <col min="67" max="67" width="10.6640625" customWidth="1"/>
  </cols>
  <sheetData>
    <row r="2" spans="2:67" ht="15.6" x14ac:dyDescent="0.3">
      <c r="Z2" s="1"/>
      <c r="AA2" s="1"/>
      <c r="AB2" s="1"/>
      <c r="AC2" s="6"/>
      <c r="AD2" s="6"/>
      <c r="AE2" s="6"/>
      <c r="AF2" s="6"/>
      <c r="AG2" s="6"/>
      <c r="AH2" s="6"/>
      <c r="AI2" s="6"/>
      <c r="AJ2" s="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M2" s="2"/>
      <c r="BN2" s="2" t="s">
        <v>603</v>
      </c>
    </row>
    <row r="3" spans="2:67" ht="71.25" customHeight="1" x14ac:dyDescent="0.3">
      <c r="B3" s="98" t="s">
        <v>610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2:67" ht="15.6" x14ac:dyDescent="0.3">
      <c r="B4" s="18"/>
    </row>
    <row r="5" spans="2:67" ht="26.4" x14ac:dyDescent="0.3">
      <c r="B5" s="18"/>
      <c r="BO5" s="20" t="s">
        <v>55</v>
      </c>
    </row>
    <row r="6" spans="2:67" s="11" customFormat="1" ht="100.5" customHeight="1" x14ac:dyDescent="0.3">
      <c r="B6" s="119" t="s">
        <v>0</v>
      </c>
      <c r="C6" s="133" t="s">
        <v>17</v>
      </c>
      <c r="D6" s="128" t="s">
        <v>23</v>
      </c>
      <c r="E6" s="128" t="s">
        <v>32</v>
      </c>
      <c r="F6" s="135" t="s">
        <v>1</v>
      </c>
      <c r="G6" s="128" t="s">
        <v>16</v>
      </c>
      <c r="H6" s="128" t="s">
        <v>18</v>
      </c>
      <c r="I6" s="128" t="s">
        <v>19</v>
      </c>
      <c r="J6" s="124" t="s">
        <v>12</v>
      </c>
      <c r="K6" s="124" t="s">
        <v>20</v>
      </c>
      <c r="L6" s="124" t="s">
        <v>45</v>
      </c>
      <c r="M6" s="128" t="s">
        <v>46</v>
      </c>
      <c r="N6" s="128" t="s">
        <v>29</v>
      </c>
      <c r="O6" s="124" t="s">
        <v>39</v>
      </c>
      <c r="P6" s="124" t="s">
        <v>40</v>
      </c>
      <c r="Q6" s="128" t="s">
        <v>564</v>
      </c>
      <c r="R6" s="128" t="s">
        <v>561</v>
      </c>
      <c r="S6" s="128" t="s">
        <v>30</v>
      </c>
      <c r="T6" s="124" t="s">
        <v>563</v>
      </c>
      <c r="U6" s="130" t="s">
        <v>562</v>
      </c>
      <c r="V6" s="131"/>
      <c r="W6" s="131"/>
      <c r="X6" s="131"/>
      <c r="Y6" s="131"/>
      <c r="Z6" s="131"/>
      <c r="AA6" s="131"/>
      <c r="AB6" s="131"/>
      <c r="AC6" s="131"/>
      <c r="AD6" s="132"/>
      <c r="AE6" s="124" t="s">
        <v>571</v>
      </c>
      <c r="AF6" s="125" t="s">
        <v>572</v>
      </c>
      <c r="AG6" s="126"/>
      <c r="AH6" s="126"/>
      <c r="AI6" s="126"/>
      <c r="AJ6" s="126"/>
      <c r="AK6" s="126"/>
      <c r="AL6" s="126"/>
      <c r="AM6" s="126"/>
      <c r="AN6" s="126"/>
      <c r="AO6" s="127"/>
      <c r="AP6" s="124" t="s">
        <v>567</v>
      </c>
      <c r="AQ6" s="125" t="s">
        <v>568</v>
      </c>
      <c r="AR6" s="126"/>
      <c r="AS6" s="126"/>
      <c r="AT6" s="126"/>
      <c r="AU6" s="126"/>
      <c r="AV6" s="126"/>
      <c r="AW6" s="126"/>
      <c r="AX6" s="126"/>
      <c r="AY6" s="126"/>
      <c r="AZ6" s="127"/>
      <c r="BA6" s="119" t="s">
        <v>569</v>
      </c>
      <c r="BB6" s="121" t="s">
        <v>573</v>
      </c>
      <c r="BC6" s="122"/>
      <c r="BD6" s="122"/>
      <c r="BE6" s="122"/>
      <c r="BF6" s="122"/>
      <c r="BG6" s="122"/>
      <c r="BH6" s="122"/>
      <c r="BI6" s="122"/>
      <c r="BJ6" s="122"/>
      <c r="BK6" s="123"/>
      <c r="BL6" s="119" t="s">
        <v>574</v>
      </c>
      <c r="BM6" s="118" t="s">
        <v>26</v>
      </c>
      <c r="BN6" s="119" t="s">
        <v>31</v>
      </c>
    </row>
    <row r="7" spans="2:67" s="11" customFormat="1" ht="123" customHeight="1" x14ac:dyDescent="0.3">
      <c r="B7" s="120"/>
      <c r="C7" s="134"/>
      <c r="D7" s="129"/>
      <c r="E7" s="129"/>
      <c r="F7" s="135"/>
      <c r="G7" s="129"/>
      <c r="H7" s="129"/>
      <c r="I7" s="129"/>
      <c r="J7" s="124"/>
      <c r="K7" s="124"/>
      <c r="L7" s="124"/>
      <c r="M7" s="129"/>
      <c r="N7" s="129"/>
      <c r="O7" s="124"/>
      <c r="P7" s="124"/>
      <c r="Q7" s="129"/>
      <c r="R7" s="129"/>
      <c r="S7" s="129"/>
      <c r="T7" s="124"/>
      <c r="U7" s="17">
        <v>2021</v>
      </c>
      <c r="V7" s="17">
        <v>2022</v>
      </c>
      <c r="W7" s="17">
        <v>2023</v>
      </c>
      <c r="X7" s="17">
        <v>2024</v>
      </c>
      <c r="Y7" s="17">
        <v>2025</v>
      </c>
      <c r="Z7" s="17">
        <v>2026</v>
      </c>
      <c r="AA7" s="17">
        <v>2027</v>
      </c>
      <c r="AB7" s="17">
        <v>2028</v>
      </c>
      <c r="AC7" s="17">
        <v>2029</v>
      </c>
      <c r="AD7" s="17">
        <v>2030</v>
      </c>
      <c r="AE7" s="124"/>
      <c r="AF7" s="15">
        <v>2021</v>
      </c>
      <c r="AG7" s="15">
        <v>2022</v>
      </c>
      <c r="AH7" s="15">
        <v>2023</v>
      </c>
      <c r="AI7" s="15">
        <v>2024</v>
      </c>
      <c r="AJ7" s="15">
        <v>2025</v>
      </c>
      <c r="AK7" s="15">
        <v>2026</v>
      </c>
      <c r="AL7" s="15">
        <v>2027</v>
      </c>
      <c r="AM7" s="15">
        <v>2028</v>
      </c>
      <c r="AN7" s="15">
        <v>2029</v>
      </c>
      <c r="AO7" s="15">
        <v>2030</v>
      </c>
      <c r="AP7" s="124"/>
      <c r="AQ7" s="15">
        <v>2021</v>
      </c>
      <c r="AR7" s="15">
        <v>2022</v>
      </c>
      <c r="AS7" s="15">
        <v>2023</v>
      </c>
      <c r="AT7" s="15">
        <v>2024</v>
      </c>
      <c r="AU7" s="15">
        <v>2025</v>
      </c>
      <c r="AV7" s="15">
        <v>2026</v>
      </c>
      <c r="AW7" s="15">
        <v>2027</v>
      </c>
      <c r="AX7" s="15">
        <v>2028</v>
      </c>
      <c r="AY7" s="15">
        <v>2029</v>
      </c>
      <c r="AZ7" s="15">
        <v>2030</v>
      </c>
      <c r="BA7" s="120"/>
      <c r="BB7" s="15">
        <v>2021</v>
      </c>
      <c r="BC7" s="15">
        <v>2022</v>
      </c>
      <c r="BD7" s="15">
        <v>2023</v>
      </c>
      <c r="BE7" s="15">
        <v>2024</v>
      </c>
      <c r="BF7" s="15">
        <v>2025</v>
      </c>
      <c r="BG7" s="15">
        <v>2026</v>
      </c>
      <c r="BH7" s="15">
        <v>2027</v>
      </c>
      <c r="BI7" s="15">
        <v>2028</v>
      </c>
      <c r="BJ7" s="15">
        <v>2029</v>
      </c>
      <c r="BK7" s="15">
        <v>2030</v>
      </c>
      <c r="BL7" s="120"/>
      <c r="BM7" s="118"/>
      <c r="BN7" s="120"/>
    </row>
    <row r="8" spans="2:67" x14ac:dyDescent="0.3">
      <c r="B8" s="8">
        <v>1</v>
      </c>
      <c r="C8" s="30">
        <v>2</v>
      </c>
      <c r="D8" s="8">
        <v>3</v>
      </c>
      <c r="E8" s="8">
        <v>4</v>
      </c>
      <c r="F8" s="30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  <c r="AL8" s="8">
        <v>37</v>
      </c>
      <c r="AM8" s="8">
        <v>38</v>
      </c>
      <c r="AN8" s="8">
        <v>39</v>
      </c>
      <c r="AO8" s="8">
        <v>40</v>
      </c>
      <c r="AP8" s="8">
        <v>41</v>
      </c>
      <c r="AQ8" s="8">
        <v>42</v>
      </c>
      <c r="AR8" s="8">
        <v>43</v>
      </c>
      <c r="AS8" s="8">
        <v>44</v>
      </c>
      <c r="AT8" s="8">
        <v>45</v>
      </c>
      <c r="AU8" s="8">
        <v>46</v>
      </c>
      <c r="AV8" s="8">
        <v>47</v>
      </c>
      <c r="AW8" s="8">
        <v>48</v>
      </c>
      <c r="AX8" s="8">
        <v>49</v>
      </c>
      <c r="AY8" s="8">
        <v>50</v>
      </c>
      <c r="AZ8" s="8">
        <v>51</v>
      </c>
      <c r="BA8" s="8">
        <v>52</v>
      </c>
      <c r="BB8" s="8">
        <v>53</v>
      </c>
      <c r="BC8" s="8">
        <v>54</v>
      </c>
      <c r="BD8" s="8">
        <v>55</v>
      </c>
      <c r="BE8" s="8">
        <v>56</v>
      </c>
      <c r="BF8" s="8">
        <v>57</v>
      </c>
      <c r="BG8" s="8">
        <v>58</v>
      </c>
      <c r="BH8" s="8">
        <v>59</v>
      </c>
      <c r="BI8" s="8">
        <v>60</v>
      </c>
      <c r="BJ8" s="8">
        <v>61</v>
      </c>
      <c r="BK8" s="8">
        <v>62</v>
      </c>
      <c r="BL8" s="8">
        <v>63</v>
      </c>
      <c r="BM8" s="8">
        <v>64</v>
      </c>
      <c r="BN8" s="8">
        <v>65</v>
      </c>
    </row>
    <row r="9" spans="2:67" ht="39.6" x14ac:dyDescent="0.3">
      <c r="B9" s="19">
        <v>1</v>
      </c>
      <c r="C9" s="22" t="s">
        <v>56</v>
      </c>
      <c r="D9" s="27" t="s">
        <v>61</v>
      </c>
      <c r="E9" s="19" t="s">
        <v>104</v>
      </c>
      <c r="F9" s="22" t="s">
        <v>136</v>
      </c>
      <c r="G9" s="19" t="s">
        <v>76</v>
      </c>
      <c r="H9" s="19" t="s">
        <v>77</v>
      </c>
      <c r="I9" s="19" t="s">
        <v>77</v>
      </c>
      <c r="J9" s="19" t="s">
        <v>78</v>
      </c>
      <c r="K9" s="19">
        <v>100</v>
      </c>
      <c r="L9" s="19">
        <v>25106</v>
      </c>
      <c r="M9" s="19">
        <v>25106</v>
      </c>
      <c r="N9" s="19" t="s">
        <v>80</v>
      </c>
      <c r="O9" s="19">
        <v>2887.63</v>
      </c>
      <c r="P9" s="19" t="s">
        <v>86</v>
      </c>
      <c r="Q9" s="19" t="s">
        <v>97</v>
      </c>
      <c r="R9" s="28">
        <f>T9</f>
        <v>88796.0432</v>
      </c>
      <c r="S9" s="19">
        <v>2020</v>
      </c>
      <c r="T9" s="28">
        <f>SUM(U9:AD9)</f>
        <v>88796.0432</v>
      </c>
      <c r="U9" s="28">
        <v>0</v>
      </c>
      <c r="V9" s="28">
        <v>88796.0432</v>
      </c>
      <c r="W9" s="28">
        <v>0</v>
      </c>
      <c r="X9" s="28">
        <v>0</v>
      </c>
      <c r="Y9" s="28">
        <v>0</v>
      </c>
      <c r="Z9" s="28"/>
      <c r="AA9" s="28"/>
      <c r="AB9" s="28"/>
      <c r="AC9" s="28"/>
      <c r="AD9" s="28"/>
      <c r="AE9" s="28">
        <f>SUM(AF9:AO9)</f>
        <v>83468.3</v>
      </c>
      <c r="AF9" s="28"/>
      <c r="AG9" s="28">
        <v>83468.3</v>
      </c>
      <c r="AH9" s="28"/>
      <c r="AI9" s="28">
        <v>0</v>
      </c>
      <c r="AJ9" s="28">
        <v>0</v>
      </c>
      <c r="AK9" s="28"/>
      <c r="AL9" s="28"/>
      <c r="AM9" s="28"/>
      <c r="AN9" s="28"/>
      <c r="AO9" s="28"/>
      <c r="AP9" s="28">
        <f>SUM(AQ9:AZ9)</f>
        <v>5327.7431999999999</v>
      </c>
      <c r="AQ9" s="28">
        <v>0</v>
      </c>
      <c r="AR9" s="28">
        <v>5327.7431999999999</v>
      </c>
      <c r="AS9" s="28">
        <v>0</v>
      </c>
      <c r="AT9" s="28">
        <v>0</v>
      </c>
      <c r="AU9" s="28">
        <v>0</v>
      </c>
      <c r="AV9" s="28"/>
      <c r="AW9" s="28"/>
      <c r="AX9" s="28"/>
      <c r="AY9" s="28"/>
      <c r="AZ9" s="28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4">
        <v>612785.72092999995</v>
      </c>
      <c r="BM9" s="25">
        <v>2022</v>
      </c>
      <c r="BN9" s="25" t="s">
        <v>99</v>
      </c>
    </row>
    <row r="10" spans="2:67" ht="39.6" x14ac:dyDescent="0.3">
      <c r="B10" s="19">
        <v>2</v>
      </c>
      <c r="C10" s="22" t="s">
        <v>56</v>
      </c>
      <c r="D10" s="27" t="s">
        <v>64</v>
      </c>
      <c r="E10" s="19" t="s">
        <v>73</v>
      </c>
      <c r="F10" s="22" t="s">
        <v>138</v>
      </c>
      <c r="G10" s="19" t="s">
        <v>76</v>
      </c>
      <c r="H10" s="19" t="s">
        <v>76</v>
      </c>
      <c r="I10" s="19" t="s">
        <v>76</v>
      </c>
      <c r="J10" s="19" t="s">
        <v>78</v>
      </c>
      <c r="K10" s="19">
        <v>98</v>
      </c>
      <c r="L10" s="19">
        <v>2504</v>
      </c>
      <c r="M10" s="19">
        <v>2504</v>
      </c>
      <c r="N10" s="19" t="s">
        <v>80</v>
      </c>
      <c r="O10" s="19">
        <v>4134</v>
      </c>
      <c r="P10" s="19" t="s">
        <v>89</v>
      </c>
      <c r="Q10" s="19" t="s">
        <v>95</v>
      </c>
      <c r="R10" s="28">
        <f t="shared" ref="R10:R13" si="0">T10</f>
        <v>73643.280799999993</v>
      </c>
      <c r="S10" s="19">
        <v>2021</v>
      </c>
      <c r="T10" s="28">
        <f t="shared" ref="T10:T13" si="1">SUM(U10:AD10)</f>
        <v>73643.280799999993</v>
      </c>
      <c r="U10" s="28">
        <v>0</v>
      </c>
      <c r="V10" s="28">
        <v>73643.280799999993</v>
      </c>
      <c r="W10" s="28">
        <v>0</v>
      </c>
      <c r="X10" s="28">
        <v>0</v>
      </c>
      <c r="Y10" s="28">
        <v>0</v>
      </c>
      <c r="Z10" s="28"/>
      <c r="AA10" s="28"/>
      <c r="AB10" s="28"/>
      <c r="AC10" s="28"/>
      <c r="AD10" s="28"/>
      <c r="AE10" s="28">
        <f t="shared" ref="AE10:AE13" si="2">SUM(AF10:AO10)</f>
        <v>69224.7</v>
      </c>
      <c r="AF10" s="28"/>
      <c r="AG10" s="28">
        <v>69224.7</v>
      </c>
      <c r="AH10" s="28"/>
      <c r="AI10" s="28">
        <v>0</v>
      </c>
      <c r="AJ10" s="28">
        <v>0</v>
      </c>
      <c r="AK10" s="28"/>
      <c r="AL10" s="28"/>
      <c r="AM10" s="28"/>
      <c r="AN10" s="28"/>
      <c r="AO10" s="28"/>
      <c r="AP10" s="28">
        <f t="shared" ref="AP10:AP13" si="3">SUM(AQ10:AZ10)</f>
        <v>4418.5807999999997</v>
      </c>
      <c r="AQ10" s="28">
        <v>0</v>
      </c>
      <c r="AR10" s="28">
        <v>4418.5807999999997</v>
      </c>
      <c r="AS10" s="28">
        <v>0</v>
      </c>
      <c r="AT10" s="28">
        <v>0</v>
      </c>
      <c r="AU10" s="28">
        <v>0</v>
      </c>
      <c r="AV10" s="28"/>
      <c r="AW10" s="28"/>
      <c r="AX10" s="28"/>
      <c r="AY10" s="28"/>
      <c r="AZ10" s="28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4">
        <v>1145446.8858399999</v>
      </c>
      <c r="BM10" s="25">
        <v>2023</v>
      </c>
      <c r="BN10" s="25" t="s">
        <v>100</v>
      </c>
    </row>
    <row r="11" spans="2:67" ht="39.6" x14ac:dyDescent="0.3">
      <c r="B11" s="19">
        <v>3</v>
      </c>
      <c r="C11" s="22" t="s">
        <v>56</v>
      </c>
      <c r="D11" s="27" t="s">
        <v>68</v>
      </c>
      <c r="E11" s="19" t="s">
        <v>75</v>
      </c>
      <c r="F11" s="22" t="s">
        <v>142</v>
      </c>
      <c r="G11" s="19" t="s">
        <v>76</v>
      </c>
      <c r="H11" s="19" t="s">
        <v>76</v>
      </c>
      <c r="I11" s="19" t="s">
        <v>77</v>
      </c>
      <c r="J11" s="19" t="s">
        <v>78</v>
      </c>
      <c r="K11" s="19">
        <v>100</v>
      </c>
      <c r="L11" s="19">
        <v>16122</v>
      </c>
      <c r="M11" s="19">
        <v>16122</v>
      </c>
      <c r="N11" s="19" t="s">
        <v>80</v>
      </c>
      <c r="O11" s="19">
        <v>4006.65</v>
      </c>
      <c r="P11" s="19" t="s">
        <v>84</v>
      </c>
      <c r="Q11" s="19" t="s">
        <v>96</v>
      </c>
      <c r="R11" s="28">
        <f t="shared" si="0"/>
        <v>182964.12475000002</v>
      </c>
      <c r="S11" s="19">
        <v>2021</v>
      </c>
      <c r="T11" s="28">
        <f t="shared" si="1"/>
        <v>182964.12475000002</v>
      </c>
      <c r="U11" s="28">
        <v>0</v>
      </c>
      <c r="V11" s="28">
        <v>101783.80620000001</v>
      </c>
      <c r="W11" s="28">
        <v>81180.318549999996</v>
      </c>
      <c r="X11" s="28">
        <v>0</v>
      </c>
      <c r="Y11" s="28">
        <v>0</v>
      </c>
      <c r="Z11" s="28"/>
      <c r="AA11" s="28"/>
      <c r="AB11" s="28"/>
      <c r="AC11" s="28"/>
      <c r="AD11" s="28"/>
      <c r="AE11" s="28">
        <f t="shared" si="2"/>
        <v>171986.27650000001</v>
      </c>
      <c r="AF11" s="28"/>
      <c r="AG11" s="28">
        <v>95676.800000000003</v>
      </c>
      <c r="AH11" s="28">
        <v>76309.476500000004</v>
      </c>
      <c r="AI11" s="28">
        <v>0</v>
      </c>
      <c r="AJ11" s="28">
        <v>0</v>
      </c>
      <c r="AK11" s="28"/>
      <c r="AL11" s="28"/>
      <c r="AM11" s="28"/>
      <c r="AN11" s="28"/>
      <c r="AO11" s="28"/>
      <c r="AP11" s="28">
        <f t="shared" si="3"/>
        <v>10977.848249999999</v>
      </c>
      <c r="AQ11" s="28">
        <v>0</v>
      </c>
      <c r="AR11" s="28">
        <v>6107.0061999999998</v>
      </c>
      <c r="AS11" s="28">
        <v>4870.8420500000002</v>
      </c>
      <c r="AT11" s="28">
        <v>0</v>
      </c>
      <c r="AU11" s="28">
        <v>0</v>
      </c>
      <c r="AV11" s="28"/>
      <c r="AW11" s="28"/>
      <c r="AX11" s="28"/>
      <c r="AY11" s="28"/>
      <c r="AZ11" s="28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4">
        <v>762829.05325</v>
      </c>
      <c r="BM11" s="25">
        <v>2023</v>
      </c>
      <c r="BN11" s="25" t="s">
        <v>100</v>
      </c>
    </row>
    <row r="12" spans="2:67" ht="39.6" x14ac:dyDescent="0.3">
      <c r="B12" s="19">
        <v>4</v>
      </c>
      <c r="C12" s="22" t="s">
        <v>56</v>
      </c>
      <c r="D12" s="27" t="s">
        <v>69</v>
      </c>
      <c r="E12" s="19" t="s">
        <v>73</v>
      </c>
      <c r="F12" s="22" t="s">
        <v>72</v>
      </c>
      <c r="G12" s="19" t="s">
        <v>76</v>
      </c>
      <c r="H12" s="19" t="s">
        <v>77</v>
      </c>
      <c r="I12" s="19" t="s">
        <v>77</v>
      </c>
      <c r="J12" s="19" t="s">
        <v>78</v>
      </c>
      <c r="K12" s="19">
        <v>81</v>
      </c>
      <c r="L12" s="19">
        <v>6934</v>
      </c>
      <c r="M12" s="19">
        <v>6934</v>
      </c>
      <c r="N12" s="19" t="s">
        <v>80</v>
      </c>
      <c r="O12" s="19">
        <v>5962.38</v>
      </c>
      <c r="P12" s="19" t="s">
        <v>93</v>
      </c>
      <c r="Q12" s="19" t="s">
        <v>95</v>
      </c>
      <c r="R12" s="28">
        <f t="shared" si="0"/>
        <v>187315.01697</v>
      </c>
      <c r="S12" s="19">
        <v>2021</v>
      </c>
      <c r="T12" s="28">
        <f t="shared" si="1"/>
        <v>187315.01697</v>
      </c>
      <c r="U12" s="28">
        <v>0</v>
      </c>
      <c r="V12" s="28">
        <v>79787.215500000006</v>
      </c>
      <c r="W12" s="28">
        <v>107527.80147000001</v>
      </c>
      <c r="X12" s="28">
        <v>0</v>
      </c>
      <c r="Y12" s="28">
        <v>0</v>
      </c>
      <c r="Z12" s="28"/>
      <c r="AA12" s="28"/>
      <c r="AB12" s="28"/>
      <c r="AC12" s="28"/>
      <c r="AD12" s="28"/>
      <c r="AE12" s="28">
        <f t="shared" si="2"/>
        <v>176076.13338000001</v>
      </c>
      <c r="AF12" s="28"/>
      <c r="AG12" s="28">
        <v>75000</v>
      </c>
      <c r="AH12" s="28">
        <v>101076.13338</v>
      </c>
      <c r="AI12" s="28">
        <v>0</v>
      </c>
      <c r="AJ12" s="28">
        <v>0</v>
      </c>
      <c r="AK12" s="28"/>
      <c r="AL12" s="28"/>
      <c r="AM12" s="28"/>
      <c r="AN12" s="28"/>
      <c r="AO12" s="28"/>
      <c r="AP12" s="28">
        <f t="shared" si="3"/>
        <v>11238.883590000001</v>
      </c>
      <c r="AQ12" s="28">
        <v>0</v>
      </c>
      <c r="AR12" s="28">
        <v>4787.2155000000002</v>
      </c>
      <c r="AS12" s="28">
        <v>6451.6680900000001</v>
      </c>
      <c r="AT12" s="28">
        <v>0</v>
      </c>
      <c r="AU12" s="28">
        <v>0</v>
      </c>
      <c r="AV12" s="28"/>
      <c r="AW12" s="28"/>
      <c r="AX12" s="28"/>
      <c r="AY12" s="28"/>
      <c r="AZ12" s="28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4">
        <v>1345256.35984</v>
      </c>
      <c r="BM12" s="25">
        <v>2024</v>
      </c>
      <c r="BN12" s="25" t="s">
        <v>102</v>
      </c>
    </row>
    <row r="13" spans="2:67" ht="39.6" x14ac:dyDescent="0.3">
      <c r="B13" s="19">
        <v>5</v>
      </c>
      <c r="C13" s="22" t="s">
        <v>56</v>
      </c>
      <c r="D13" s="27" t="s">
        <v>70</v>
      </c>
      <c r="E13" s="19" t="s">
        <v>73</v>
      </c>
      <c r="F13" s="22" t="s">
        <v>143</v>
      </c>
      <c r="G13" s="19" t="s">
        <v>76</v>
      </c>
      <c r="H13" s="19" t="s">
        <v>76</v>
      </c>
      <c r="I13" s="19" t="s">
        <v>77</v>
      </c>
      <c r="J13" s="19" t="s">
        <v>79</v>
      </c>
      <c r="K13" s="19">
        <v>8</v>
      </c>
      <c r="L13" s="19">
        <v>20854</v>
      </c>
      <c r="M13" s="19">
        <v>20854</v>
      </c>
      <c r="N13" s="19" t="s">
        <v>80</v>
      </c>
      <c r="O13" s="19">
        <v>3893.4</v>
      </c>
      <c r="P13" s="19" t="s">
        <v>94</v>
      </c>
      <c r="Q13" s="19" t="s">
        <v>95</v>
      </c>
      <c r="R13" s="28">
        <f t="shared" si="0"/>
        <v>184502.77263000002</v>
      </c>
      <c r="S13" s="19">
        <v>2021</v>
      </c>
      <c r="T13" s="28">
        <f t="shared" si="1"/>
        <v>184502.77263000002</v>
      </c>
      <c r="U13" s="28">
        <v>0</v>
      </c>
      <c r="V13" s="28">
        <v>59574.454299999998</v>
      </c>
      <c r="W13" s="28">
        <v>81686.403439999995</v>
      </c>
      <c r="X13" s="28">
        <v>43241.91489</v>
      </c>
      <c r="Y13" s="28">
        <v>0</v>
      </c>
      <c r="Z13" s="28"/>
      <c r="AA13" s="28"/>
      <c r="AB13" s="28"/>
      <c r="AC13" s="28"/>
      <c r="AD13" s="28"/>
      <c r="AE13" s="28">
        <f t="shared" si="2"/>
        <v>173432.61924</v>
      </c>
      <c r="AF13" s="28"/>
      <c r="AG13" s="28">
        <v>56000</v>
      </c>
      <c r="AH13" s="28">
        <v>76785.219240000006</v>
      </c>
      <c r="AI13" s="28">
        <v>40647.4</v>
      </c>
      <c r="AJ13" s="28">
        <v>0</v>
      </c>
      <c r="AK13" s="28"/>
      <c r="AL13" s="28"/>
      <c r="AM13" s="28"/>
      <c r="AN13" s="28"/>
      <c r="AO13" s="28"/>
      <c r="AP13" s="28">
        <f t="shared" si="3"/>
        <v>11070.153389999999</v>
      </c>
      <c r="AQ13" s="28">
        <v>0</v>
      </c>
      <c r="AR13" s="28">
        <v>3574.4542999999999</v>
      </c>
      <c r="AS13" s="28">
        <v>4901.1841999999997</v>
      </c>
      <c r="AT13" s="28">
        <v>2594.5148899999999</v>
      </c>
      <c r="AU13" s="28">
        <v>0</v>
      </c>
      <c r="AV13" s="28"/>
      <c r="AW13" s="28"/>
      <c r="AX13" s="28"/>
      <c r="AY13" s="28"/>
      <c r="AZ13" s="28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4">
        <v>685864.04209</v>
      </c>
      <c r="BM13" s="25">
        <v>2023</v>
      </c>
      <c r="BN13" s="25" t="s">
        <v>100</v>
      </c>
    </row>
    <row r="14" spans="2:67" x14ac:dyDescent="0.3">
      <c r="B14" s="5"/>
      <c r="C14" s="22" t="s">
        <v>2</v>
      </c>
      <c r="D14" s="5"/>
      <c r="E14" s="5"/>
      <c r="F14" s="31"/>
      <c r="G14" s="5"/>
      <c r="H14" s="5"/>
      <c r="I14" s="5"/>
      <c r="J14" s="5"/>
      <c r="K14" s="5"/>
      <c r="L14" s="5"/>
      <c r="M14" s="5"/>
      <c r="N14" s="5"/>
      <c r="O14" s="4"/>
      <c r="P14" s="5"/>
      <c r="Q14" s="5"/>
      <c r="R14" s="4"/>
      <c r="S14" s="4"/>
      <c r="T14" s="28">
        <f>SUM(T9:T13)</f>
        <v>717221.23835</v>
      </c>
      <c r="U14" s="28">
        <f t="shared" ref="U14:BK14" si="4">SUM(U9:U13)</f>
        <v>0</v>
      </c>
      <c r="V14" s="28">
        <f t="shared" si="4"/>
        <v>403584.8</v>
      </c>
      <c r="W14" s="28">
        <f t="shared" si="4"/>
        <v>270394.52346</v>
      </c>
      <c r="X14" s="28">
        <f t="shared" si="4"/>
        <v>43241.91489</v>
      </c>
      <c r="Y14" s="28">
        <f t="shared" si="4"/>
        <v>0</v>
      </c>
      <c r="Z14" s="28">
        <f t="shared" si="4"/>
        <v>0</v>
      </c>
      <c r="AA14" s="28">
        <f t="shared" si="4"/>
        <v>0</v>
      </c>
      <c r="AB14" s="28">
        <f t="shared" si="4"/>
        <v>0</v>
      </c>
      <c r="AC14" s="28">
        <f t="shared" si="4"/>
        <v>0</v>
      </c>
      <c r="AD14" s="28">
        <f t="shared" si="4"/>
        <v>0</v>
      </c>
      <c r="AE14" s="28">
        <f t="shared" si="4"/>
        <v>674188.02912000008</v>
      </c>
      <c r="AF14" s="28">
        <f t="shared" si="4"/>
        <v>0</v>
      </c>
      <c r="AG14" s="28">
        <f t="shared" si="4"/>
        <v>379369.8</v>
      </c>
      <c r="AH14" s="28">
        <f t="shared" si="4"/>
        <v>254170.82912000001</v>
      </c>
      <c r="AI14" s="28">
        <f t="shared" si="4"/>
        <v>40647.4</v>
      </c>
      <c r="AJ14" s="28">
        <f t="shared" si="4"/>
        <v>0</v>
      </c>
      <c r="AK14" s="28">
        <f t="shared" si="4"/>
        <v>0</v>
      </c>
      <c r="AL14" s="28">
        <f t="shared" si="4"/>
        <v>0</v>
      </c>
      <c r="AM14" s="28">
        <f t="shared" si="4"/>
        <v>0</v>
      </c>
      <c r="AN14" s="28">
        <f t="shared" si="4"/>
        <v>0</v>
      </c>
      <c r="AO14" s="28">
        <f t="shared" si="4"/>
        <v>0</v>
      </c>
      <c r="AP14" s="33">
        <f t="shared" si="4"/>
        <v>43033.20923</v>
      </c>
      <c r="AQ14" s="33">
        <f t="shared" si="4"/>
        <v>0</v>
      </c>
      <c r="AR14" s="33">
        <f t="shared" si="4"/>
        <v>24215.000000000004</v>
      </c>
      <c r="AS14" s="33">
        <f t="shared" si="4"/>
        <v>16223.69434</v>
      </c>
      <c r="AT14" s="33">
        <f t="shared" si="4"/>
        <v>2594.5148899999999</v>
      </c>
      <c r="AU14" s="33">
        <f t="shared" si="4"/>
        <v>0</v>
      </c>
      <c r="AV14" s="33">
        <f t="shared" si="4"/>
        <v>0</v>
      </c>
      <c r="AW14" s="33">
        <f t="shared" si="4"/>
        <v>0</v>
      </c>
      <c r="AX14" s="33">
        <f t="shared" si="4"/>
        <v>0</v>
      </c>
      <c r="AY14" s="33">
        <f t="shared" si="4"/>
        <v>0</v>
      </c>
      <c r="AZ14" s="33">
        <f t="shared" si="4"/>
        <v>0</v>
      </c>
      <c r="BA14" s="32">
        <f t="shared" si="4"/>
        <v>0</v>
      </c>
      <c r="BB14" s="32">
        <f t="shared" si="4"/>
        <v>0</v>
      </c>
      <c r="BC14" s="32">
        <f t="shared" si="4"/>
        <v>0</v>
      </c>
      <c r="BD14" s="32">
        <f t="shared" si="4"/>
        <v>0</v>
      </c>
      <c r="BE14" s="32">
        <f t="shared" si="4"/>
        <v>0</v>
      </c>
      <c r="BF14" s="32">
        <f t="shared" si="4"/>
        <v>0</v>
      </c>
      <c r="BG14" s="32">
        <f t="shared" si="4"/>
        <v>0</v>
      </c>
      <c r="BH14" s="32">
        <f t="shared" si="4"/>
        <v>0</v>
      </c>
      <c r="BI14" s="32">
        <f t="shared" si="4"/>
        <v>0</v>
      </c>
      <c r="BJ14" s="32">
        <f t="shared" si="4"/>
        <v>0</v>
      </c>
      <c r="BK14" s="32">
        <f t="shared" si="4"/>
        <v>0</v>
      </c>
      <c r="BL14" s="19"/>
      <c r="BM14" s="25"/>
      <c r="BN14" s="25"/>
    </row>
    <row r="16" spans="2:67" ht="15.6" x14ac:dyDescent="0.3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6"/>
    </row>
    <row r="17" spans="2:52" ht="15.6" x14ac:dyDescent="0.3">
      <c r="B17" s="105" t="s">
        <v>21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6"/>
      <c r="AE17" s="16"/>
      <c r="AF17" s="16"/>
      <c r="AG17" s="16"/>
      <c r="AH17" s="16"/>
      <c r="AI17" s="16"/>
      <c r="AJ17" s="16"/>
    </row>
    <row r="18" spans="2:52" ht="42" customHeight="1" x14ac:dyDescent="0.3">
      <c r="B18" s="101" t="s">
        <v>22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4"/>
      <c r="AE18" s="16"/>
      <c r="AF18" s="16"/>
      <c r="AG18" s="16"/>
      <c r="AH18" s="16"/>
      <c r="AI18" s="16"/>
      <c r="AJ18" s="16"/>
    </row>
    <row r="19" spans="2:52" ht="20.25" customHeight="1" x14ac:dyDescent="0.3">
      <c r="B19" s="101" t="s">
        <v>27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4"/>
      <c r="AE19" s="14"/>
      <c r="AF19" s="14"/>
      <c r="AG19" s="14"/>
      <c r="AH19" s="14"/>
      <c r="AI19" s="14"/>
      <c r="AJ19" s="14"/>
    </row>
    <row r="20" spans="2:52" x14ac:dyDescent="0.3"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9"/>
      <c r="AQ20" s="48"/>
      <c r="AR20" s="48"/>
      <c r="AS20" s="48"/>
      <c r="AT20" s="48"/>
      <c r="AU20" s="48"/>
      <c r="AV20" s="48"/>
      <c r="AW20" s="48"/>
      <c r="AX20" s="48"/>
      <c r="AY20" s="48"/>
      <c r="AZ20" s="48"/>
    </row>
    <row r="21" spans="2:52" x14ac:dyDescent="0.3"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9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9"/>
      <c r="AQ21" s="48"/>
      <c r="AR21" s="48"/>
      <c r="AS21" s="48"/>
      <c r="AT21" s="48"/>
      <c r="AU21" s="48"/>
      <c r="AV21" s="48"/>
      <c r="AW21" s="48"/>
      <c r="AX21" s="48"/>
      <c r="AY21" s="48"/>
      <c r="AZ21" s="48"/>
    </row>
    <row r="22" spans="2:52" x14ac:dyDescent="0.3"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9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9"/>
      <c r="AQ22" s="48"/>
      <c r="AR22" s="48"/>
      <c r="AS22" s="48"/>
      <c r="AT22" s="48"/>
      <c r="AU22" s="48"/>
      <c r="AV22" s="48"/>
      <c r="AW22" s="48"/>
      <c r="AX22" s="48"/>
      <c r="AY22" s="48"/>
      <c r="AZ22" s="48"/>
    </row>
    <row r="23" spans="2:52" x14ac:dyDescent="0.3"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9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9"/>
      <c r="AQ23" s="48"/>
      <c r="AR23" s="48"/>
      <c r="AS23" s="48"/>
      <c r="AT23" s="48"/>
      <c r="AU23" s="48"/>
      <c r="AV23" s="48"/>
      <c r="AW23" s="48"/>
      <c r="AX23" s="48"/>
      <c r="AY23" s="48"/>
      <c r="AZ23" s="48"/>
    </row>
    <row r="24" spans="2:52" x14ac:dyDescent="0.3"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9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9"/>
      <c r="AQ24" s="48"/>
      <c r="AR24" s="48"/>
      <c r="AS24" s="48"/>
      <c r="AT24" s="48"/>
      <c r="AU24" s="48"/>
      <c r="AV24" s="48"/>
      <c r="AW24" s="48"/>
      <c r="AX24" s="48"/>
      <c r="AY24" s="48"/>
      <c r="AZ24" s="48"/>
    </row>
  </sheetData>
  <autoFilter ref="B8:BM8"/>
  <mergeCells count="34">
    <mergeCell ref="B3:BG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19:AC19"/>
    <mergeCell ref="AF6:AO6"/>
    <mergeCell ref="AP6:AP7"/>
    <mergeCell ref="AQ6:AZ6"/>
    <mergeCell ref="BA6:BA7"/>
    <mergeCell ref="Q6:Q7"/>
    <mergeCell ref="R6:R7"/>
    <mergeCell ref="S6:S7"/>
    <mergeCell ref="T6:T7"/>
    <mergeCell ref="U6:AD6"/>
    <mergeCell ref="AE6:AE7"/>
    <mergeCell ref="K6:K7"/>
    <mergeCell ref="L6:L7"/>
    <mergeCell ref="M6:M7"/>
    <mergeCell ref="N6:N7"/>
    <mergeCell ref="O6:O7"/>
    <mergeCell ref="BM6:BM7"/>
    <mergeCell ref="BN6:BN7"/>
    <mergeCell ref="B16:AC16"/>
    <mergeCell ref="B17:AC17"/>
    <mergeCell ref="B18:AC18"/>
    <mergeCell ref="BB6:BK6"/>
    <mergeCell ref="BL6:BL7"/>
    <mergeCell ref="P6:P7"/>
  </mergeCells>
  <pageMargins left="0.31496062992125984" right="0.31496062992125984" top="0.74803149606299213" bottom="0.7480314960629921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17"/>
  <sheetViews>
    <sheetView view="pageBreakPreview" topLeftCell="B1" zoomScale="90" zoomScaleNormal="100" zoomScaleSheetLayoutView="90" workbookViewId="0">
      <selection activeCell="B3" sqref="B3:BG3"/>
    </sheetView>
  </sheetViews>
  <sheetFormatPr defaultRowHeight="14.4" x14ac:dyDescent="0.3"/>
  <cols>
    <col min="1" max="1" width="4.5546875" customWidth="1"/>
    <col min="2" max="2" width="9.109375" customWidth="1"/>
    <col min="3" max="3" width="14.33203125" customWidth="1"/>
    <col min="4" max="4" width="45.44140625" customWidth="1"/>
    <col min="5" max="5" width="26.5546875" customWidth="1"/>
    <col min="6" max="9" width="14.109375" customWidth="1"/>
    <col min="10" max="10" width="15.6640625" customWidth="1"/>
    <col min="11" max="11" width="14.33203125" customWidth="1"/>
    <col min="12" max="13" width="15.109375" customWidth="1"/>
    <col min="14" max="14" width="15.88671875" customWidth="1"/>
    <col min="15" max="15" width="14.33203125" customWidth="1"/>
    <col min="16" max="16" width="15.6640625" customWidth="1"/>
    <col min="17" max="19" width="20.33203125" customWidth="1"/>
    <col min="20" max="20" width="19" customWidth="1"/>
    <col min="21" max="22" width="12.6640625" customWidth="1"/>
    <col min="23" max="23" width="10.5546875" customWidth="1"/>
    <col min="24" max="24" width="11.88671875" customWidth="1"/>
    <col min="25" max="25" width="11.44140625" customWidth="1"/>
    <col min="26" max="26" width="10.6640625" customWidth="1"/>
    <col min="27" max="27" width="13.88671875" customWidth="1"/>
    <col min="28" max="28" width="11.33203125" customWidth="1"/>
    <col min="29" max="29" width="11.6640625" customWidth="1"/>
    <col min="30" max="30" width="12.109375" customWidth="1"/>
    <col min="31" max="36" width="16.6640625" customWidth="1"/>
    <col min="37" max="37" width="12.6640625" customWidth="1"/>
    <col min="38" max="38" width="13.109375" customWidth="1"/>
    <col min="39" max="40" width="13.33203125" customWidth="1"/>
    <col min="41" max="41" width="17.109375" customWidth="1"/>
    <col min="42" max="58" width="14.33203125" customWidth="1"/>
    <col min="59" max="59" width="16" customWidth="1"/>
    <col min="60" max="60" width="13.109375" customWidth="1"/>
    <col min="61" max="62" width="12.109375" customWidth="1"/>
    <col min="63" max="64" width="14.5546875" customWidth="1"/>
    <col min="65" max="66" width="23.109375" customWidth="1"/>
    <col min="67" max="67" width="10.6640625" customWidth="1"/>
  </cols>
  <sheetData>
    <row r="2" spans="2:67" ht="15.6" x14ac:dyDescent="0.3">
      <c r="Z2" s="1"/>
      <c r="AA2" s="1"/>
      <c r="AB2" s="1"/>
      <c r="AC2" s="6"/>
      <c r="AD2" s="6"/>
      <c r="AE2" s="6"/>
      <c r="AF2" s="6"/>
      <c r="AG2" s="6"/>
      <c r="AH2" s="6"/>
      <c r="AI2" s="6"/>
      <c r="AJ2" s="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M2" s="2"/>
      <c r="BN2" s="2" t="s">
        <v>604</v>
      </c>
    </row>
    <row r="3" spans="2:67" ht="71.25" customHeight="1" x14ac:dyDescent="0.3">
      <c r="B3" s="98" t="s">
        <v>611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2:67" ht="15.6" x14ac:dyDescent="0.3">
      <c r="B4" s="18"/>
    </row>
    <row r="5" spans="2:67" ht="15.6" x14ac:dyDescent="0.3">
      <c r="B5" s="18"/>
      <c r="BO5" s="20" t="s">
        <v>55</v>
      </c>
    </row>
    <row r="6" spans="2:67" s="11" customFormat="1" ht="100.5" customHeight="1" x14ac:dyDescent="0.3">
      <c r="B6" s="119" t="s">
        <v>0</v>
      </c>
      <c r="C6" s="128" t="s">
        <v>17</v>
      </c>
      <c r="D6" s="128" t="s">
        <v>23</v>
      </c>
      <c r="E6" s="128" t="s">
        <v>32</v>
      </c>
      <c r="F6" s="124" t="s">
        <v>1</v>
      </c>
      <c r="G6" s="128" t="s">
        <v>16</v>
      </c>
      <c r="H6" s="128" t="s">
        <v>18</v>
      </c>
      <c r="I6" s="128" t="s">
        <v>19</v>
      </c>
      <c r="J6" s="124" t="s">
        <v>12</v>
      </c>
      <c r="K6" s="124" t="s">
        <v>20</v>
      </c>
      <c r="L6" s="124" t="s">
        <v>45</v>
      </c>
      <c r="M6" s="128" t="s">
        <v>46</v>
      </c>
      <c r="N6" s="128" t="s">
        <v>29</v>
      </c>
      <c r="O6" s="124" t="s">
        <v>39</v>
      </c>
      <c r="P6" s="124" t="s">
        <v>40</v>
      </c>
      <c r="Q6" s="128" t="s">
        <v>41</v>
      </c>
      <c r="R6" s="128" t="s">
        <v>24</v>
      </c>
      <c r="S6" s="128" t="s">
        <v>30</v>
      </c>
      <c r="T6" s="124" t="s">
        <v>47</v>
      </c>
      <c r="U6" s="130" t="s">
        <v>7</v>
      </c>
      <c r="V6" s="131"/>
      <c r="W6" s="131"/>
      <c r="X6" s="131"/>
      <c r="Y6" s="131"/>
      <c r="Z6" s="131"/>
      <c r="AA6" s="131"/>
      <c r="AB6" s="131"/>
      <c r="AC6" s="131"/>
      <c r="AD6" s="132"/>
      <c r="AE6" s="124" t="s">
        <v>48</v>
      </c>
      <c r="AF6" s="125" t="s">
        <v>8</v>
      </c>
      <c r="AG6" s="126"/>
      <c r="AH6" s="126"/>
      <c r="AI6" s="126"/>
      <c r="AJ6" s="126"/>
      <c r="AK6" s="126"/>
      <c r="AL6" s="126"/>
      <c r="AM6" s="126"/>
      <c r="AN6" s="126"/>
      <c r="AO6" s="127"/>
      <c r="AP6" s="124" t="s">
        <v>49</v>
      </c>
      <c r="AQ6" s="125" t="s">
        <v>13</v>
      </c>
      <c r="AR6" s="126"/>
      <c r="AS6" s="126"/>
      <c r="AT6" s="126"/>
      <c r="AU6" s="126"/>
      <c r="AV6" s="126"/>
      <c r="AW6" s="126"/>
      <c r="AX6" s="126"/>
      <c r="AY6" s="126"/>
      <c r="AZ6" s="127"/>
      <c r="BA6" s="119" t="s">
        <v>50</v>
      </c>
      <c r="BB6" s="121" t="s">
        <v>25</v>
      </c>
      <c r="BC6" s="122"/>
      <c r="BD6" s="122"/>
      <c r="BE6" s="122"/>
      <c r="BF6" s="122"/>
      <c r="BG6" s="122"/>
      <c r="BH6" s="122"/>
      <c r="BI6" s="122"/>
      <c r="BJ6" s="122"/>
      <c r="BK6" s="123"/>
      <c r="BL6" s="119" t="s">
        <v>51</v>
      </c>
      <c r="BM6" s="118" t="s">
        <v>26</v>
      </c>
      <c r="BN6" s="119" t="s">
        <v>31</v>
      </c>
    </row>
    <row r="7" spans="2:67" s="11" customFormat="1" ht="123" customHeight="1" x14ac:dyDescent="0.3">
      <c r="B7" s="120"/>
      <c r="C7" s="129"/>
      <c r="D7" s="129"/>
      <c r="E7" s="129"/>
      <c r="F7" s="124"/>
      <c r="G7" s="129"/>
      <c r="H7" s="129"/>
      <c r="I7" s="129"/>
      <c r="J7" s="124"/>
      <c r="K7" s="124"/>
      <c r="L7" s="124"/>
      <c r="M7" s="129"/>
      <c r="N7" s="129"/>
      <c r="O7" s="124"/>
      <c r="P7" s="124"/>
      <c r="Q7" s="129"/>
      <c r="R7" s="129"/>
      <c r="S7" s="129"/>
      <c r="T7" s="124"/>
      <c r="U7" s="17">
        <v>2021</v>
      </c>
      <c r="V7" s="17">
        <v>2022</v>
      </c>
      <c r="W7" s="17">
        <v>2023</v>
      </c>
      <c r="X7" s="17">
        <v>2024</v>
      </c>
      <c r="Y7" s="17">
        <v>2025</v>
      </c>
      <c r="Z7" s="17">
        <v>2026</v>
      </c>
      <c r="AA7" s="17">
        <v>2027</v>
      </c>
      <c r="AB7" s="17">
        <v>2028</v>
      </c>
      <c r="AC7" s="17">
        <v>2029</v>
      </c>
      <c r="AD7" s="17">
        <v>2030</v>
      </c>
      <c r="AE7" s="124"/>
      <c r="AF7" s="15">
        <v>2021</v>
      </c>
      <c r="AG7" s="15">
        <v>2022</v>
      </c>
      <c r="AH7" s="15">
        <v>2023</v>
      </c>
      <c r="AI7" s="15">
        <v>2024</v>
      </c>
      <c r="AJ7" s="15">
        <v>2025</v>
      </c>
      <c r="AK7" s="15">
        <v>2026</v>
      </c>
      <c r="AL7" s="15">
        <v>2027</v>
      </c>
      <c r="AM7" s="15">
        <v>2028</v>
      </c>
      <c r="AN7" s="15">
        <v>2029</v>
      </c>
      <c r="AO7" s="15">
        <v>2030</v>
      </c>
      <c r="AP7" s="124"/>
      <c r="AQ7" s="15">
        <v>2021</v>
      </c>
      <c r="AR7" s="15">
        <v>2022</v>
      </c>
      <c r="AS7" s="15">
        <v>2023</v>
      </c>
      <c r="AT7" s="15">
        <v>2024</v>
      </c>
      <c r="AU7" s="15">
        <v>2025</v>
      </c>
      <c r="AV7" s="15">
        <v>2026</v>
      </c>
      <c r="AW7" s="15">
        <v>2027</v>
      </c>
      <c r="AX7" s="15">
        <v>2028</v>
      </c>
      <c r="AY7" s="15">
        <v>2029</v>
      </c>
      <c r="AZ7" s="15">
        <v>2030</v>
      </c>
      <c r="BA7" s="120"/>
      <c r="BB7" s="15">
        <v>2021</v>
      </c>
      <c r="BC7" s="15">
        <v>2022</v>
      </c>
      <c r="BD7" s="15">
        <v>2023</v>
      </c>
      <c r="BE7" s="15">
        <v>2024</v>
      </c>
      <c r="BF7" s="15">
        <v>2025</v>
      </c>
      <c r="BG7" s="15">
        <v>2026</v>
      </c>
      <c r="BH7" s="15">
        <v>2027</v>
      </c>
      <c r="BI7" s="15">
        <v>2028</v>
      </c>
      <c r="BJ7" s="15">
        <v>2029</v>
      </c>
      <c r="BK7" s="15">
        <v>2030</v>
      </c>
      <c r="BL7" s="120"/>
      <c r="BM7" s="118"/>
      <c r="BN7" s="120"/>
    </row>
    <row r="8" spans="2:67" x14ac:dyDescent="0.3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  <c r="AL8" s="8">
        <v>37</v>
      </c>
      <c r="AM8" s="8">
        <v>38</v>
      </c>
      <c r="AN8" s="8">
        <v>39</v>
      </c>
      <c r="AO8" s="8">
        <v>40</v>
      </c>
      <c r="AP8" s="8">
        <v>41</v>
      </c>
      <c r="AQ8" s="8">
        <v>42</v>
      </c>
      <c r="AR8" s="8">
        <v>43</v>
      </c>
      <c r="AS8" s="8">
        <v>44</v>
      </c>
      <c r="AT8" s="8">
        <v>45</v>
      </c>
      <c r="AU8" s="8">
        <v>46</v>
      </c>
      <c r="AV8" s="8">
        <v>47</v>
      </c>
      <c r="AW8" s="8">
        <v>48</v>
      </c>
      <c r="AX8" s="8">
        <v>49</v>
      </c>
      <c r="AY8" s="8">
        <v>50</v>
      </c>
      <c r="AZ8" s="8">
        <v>51</v>
      </c>
      <c r="BA8" s="8">
        <v>52</v>
      </c>
      <c r="BB8" s="8">
        <v>53</v>
      </c>
      <c r="BC8" s="8">
        <v>54</v>
      </c>
      <c r="BD8" s="8">
        <v>55</v>
      </c>
      <c r="BE8" s="8">
        <v>56</v>
      </c>
      <c r="BF8" s="8">
        <v>57</v>
      </c>
      <c r="BG8" s="8">
        <v>58</v>
      </c>
      <c r="BH8" s="8">
        <v>59</v>
      </c>
      <c r="BI8" s="8">
        <v>60</v>
      </c>
      <c r="BJ8" s="8">
        <v>61</v>
      </c>
      <c r="BK8" s="8">
        <v>62</v>
      </c>
      <c r="BL8" s="8">
        <v>63</v>
      </c>
      <c r="BM8" s="8">
        <v>64</v>
      </c>
      <c r="BN8" s="8">
        <v>65</v>
      </c>
    </row>
    <row r="9" spans="2:67" x14ac:dyDescent="0.3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7"/>
      <c r="BN9" s="7"/>
    </row>
    <row r="10" spans="2:67" x14ac:dyDescent="0.3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7"/>
      <c r="BN10" s="7"/>
    </row>
    <row r="11" spans="2:67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7"/>
      <c r="BN11" s="7"/>
    </row>
    <row r="12" spans="2:67" x14ac:dyDescent="0.3">
      <c r="B12" s="5"/>
      <c r="C12" s="4" t="s">
        <v>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  <c r="P12" s="5"/>
      <c r="Q12" s="5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7"/>
      <c r="BN12" s="7"/>
    </row>
    <row r="14" spans="2:67" ht="15.6" x14ac:dyDescent="0.3"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6"/>
    </row>
    <row r="15" spans="2:67" ht="15.6" x14ac:dyDescent="0.3">
      <c r="B15" s="105" t="s">
        <v>21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6"/>
      <c r="AE15" s="16"/>
      <c r="AF15" s="16"/>
      <c r="AG15" s="16"/>
      <c r="AH15" s="16"/>
      <c r="AI15" s="16"/>
      <c r="AJ15" s="16"/>
    </row>
    <row r="16" spans="2:67" ht="42" customHeight="1" x14ac:dyDescent="0.3">
      <c r="B16" s="101" t="s">
        <v>22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4"/>
      <c r="AE16" s="16"/>
      <c r="AF16" s="16"/>
      <c r="AG16" s="16"/>
      <c r="AH16" s="16"/>
      <c r="AI16" s="16"/>
      <c r="AJ16" s="16"/>
    </row>
    <row r="17" spans="2:36" ht="20.25" customHeight="1" x14ac:dyDescent="0.3">
      <c r="B17" s="101" t="s">
        <v>27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4"/>
      <c r="AE17" s="14"/>
      <c r="AF17" s="14"/>
      <c r="AG17" s="14"/>
      <c r="AH17" s="14"/>
      <c r="AI17" s="14"/>
      <c r="AJ17" s="14"/>
    </row>
  </sheetData>
  <autoFilter ref="B8:BM8"/>
  <mergeCells count="34">
    <mergeCell ref="B3:BG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17:AC17"/>
    <mergeCell ref="AF6:AO6"/>
    <mergeCell ref="AP6:AP7"/>
    <mergeCell ref="AQ6:AZ6"/>
    <mergeCell ref="BA6:BA7"/>
    <mergeCell ref="Q6:Q7"/>
    <mergeCell ref="R6:R7"/>
    <mergeCell ref="S6:S7"/>
    <mergeCell ref="T6:T7"/>
    <mergeCell ref="U6:AD6"/>
    <mergeCell ref="AE6:AE7"/>
    <mergeCell ref="K6:K7"/>
    <mergeCell ref="L6:L7"/>
    <mergeCell ref="M6:M7"/>
    <mergeCell ref="N6:N7"/>
    <mergeCell ref="O6:O7"/>
    <mergeCell ref="BM6:BM7"/>
    <mergeCell ref="BN6:BN7"/>
    <mergeCell ref="B14:AC14"/>
    <mergeCell ref="B15:AC15"/>
    <mergeCell ref="B16:AC16"/>
    <mergeCell ref="BB6:BK6"/>
    <mergeCell ref="BL6:BL7"/>
    <mergeCell ref="P6:P7"/>
  </mergeCells>
  <pageMargins left="0.31496062992125984" right="0.31496062992125984" top="0.74803149606299213" bottom="0.74803149606299213" header="0.31496062992125984" footer="0.31496062992125984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BM81"/>
  <sheetViews>
    <sheetView view="pageBreakPreview" topLeftCell="B1" zoomScale="55" zoomScaleNormal="100" zoomScaleSheetLayoutView="55" workbookViewId="0">
      <selection activeCell="B3" sqref="B3:AC3"/>
    </sheetView>
  </sheetViews>
  <sheetFormatPr defaultRowHeight="14.4" x14ac:dyDescent="0.3"/>
  <cols>
    <col min="3" max="3" width="34.109375" style="29" customWidth="1"/>
    <col min="4" max="4" width="44.6640625" style="29" customWidth="1"/>
    <col min="5" max="5" width="13.109375" customWidth="1"/>
    <col min="6" max="6" width="31.88671875" style="29" customWidth="1"/>
    <col min="7" max="9" width="13.88671875" customWidth="1"/>
    <col min="10" max="10" width="12.6640625" customWidth="1"/>
    <col min="11" max="11" width="12.44140625" customWidth="1"/>
    <col min="12" max="13" width="17.33203125" customWidth="1"/>
    <col min="14" max="14" width="15.88671875" customWidth="1"/>
    <col min="15" max="16" width="13.44140625" customWidth="1"/>
    <col min="17" max="17" width="22" customWidth="1"/>
    <col min="18" max="18" width="21.6640625" customWidth="1"/>
    <col min="19" max="19" width="18.88671875" customWidth="1"/>
    <col min="20" max="20" width="14.44140625" customWidth="1"/>
    <col min="21" max="22" width="15.109375" customWidth="1"/>
    <col min="23" max="24" width="13.109375" customWidth="1"/>
    <col min="25" max="25" width="15" customWidth="1"/>
    <col min="26" max="26" width="13.44140625" customWidth="1"/>
    <col min="27" max="28" width="12.109375" customWidth="1"/>
    <col min="29" max="29" width="14.88671875" customWidth="1"/>
    <col min="30" max="35" width="19.44140625" customWidth="1"/>
    <col min="36" max="36" width="13.109375" customWidth="1"/>
    <col min="37" max="37" width="11.6640625" customWidth="1"/>
    <col min="38" max="39" width="13.5546875" customWidth="1"/>
    <col min="40" max="40" width="12.88671875" customWidth="1"/>
    <col min="41" max="57" width="16" customWidth="1"/>
    <col min="58" max="58" width="13.109375" customWidth="1"/>
    <col min="59" max="59" width="11.6640625" customWidth="1"/>
    <col min="60" max="61" width="13.5546875" customWidth="1"/>
    <col min="62" max="62" width="12.109375" customWidth="1"/>
    <col min="63" max="63" width="18.109375" style="37" customWidth="1"/>
    <col min="64" max="64" width="12.6640625" style="35" customWidth="1"/>
  </cols>
  <sheetData>
    <row r="2" spans="2:64" ht="31.2" x14ac:dyDescent="0.3">
      <c r="AC2" s="6"/>
      <c r="BL2" s="21" t="s">
        <v>605</v>
      </c>
    </row>
    <row r="3" spans="2:64" ht="80.25" customHeight="1" x14ac:dyDescent="0.3">
      <c r="B3" s="98" t="s">
        <v>612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4" spans="2:64" x14ac:dyDescent="0.3">
      <c r="BL4" s="20" t="s">
        <v>55</v>
      </c>
    </row>
    <row r="5" spans="2:64" s="11" customFormat="1" ht="121.5" customHeight="1" x14ac:dyDescent="0.3">
      <c r="B5" s="118" t="s">
        <v>0</v>
      </c>
      <c r="C5" s="135" t="s">
        <v>38</v>
      </c>
      <c r="D5" s="133" t="s">
        <v>42</v>
      </c>
      <c r="E5" s="128" t="s">
        <v>32</v>
      </c>
      <c r="F5" s="135" t="s">
        <v>1</v>
      </c>
      <c r="G5" s="128" t="s">
        <v>16</v>
      </c>
      <c r="H5" s="128" t="s">
        <v>18</v>
      </c>
      <c r="I5" s="128" t="s">
        <v>19</v>
      </c>
      <c r="J5" s="124" t="s">
        <v>14</v>
      </c>
      <c r="K5" s="124" t="s">
        <v>20</v>
      </c>
      <c r="L5" s="128" t="s">
        <v>52</v>
      </c>
      <c r="M5" s="124" t="s">
        <v>46</v>
      </c>
      <c r="N5" s="124" t="s">
        <v>29</v>
      </c>
      <c r="O5" s="124" t="s">
        <v>33</v>
      </c>
      <c r="P5" s="137" t="s">
        <v>44</v>
      </c>
      <c r="Q5" s="138" t="s">
        <v>6</v>
      </c>
      <c r="R5" s="124" t="s">
        <v>4</v>
      </c>
      <c r="S5" s="124" t="s">
        <v>575</v>
      </c>
      <c r="T5" s="130" t="s">
        <v>562</v>
      </c>
      <c r="U5" s="131"/>
      <c r="V5" s="131"/>
      <c r="W5" s="131"/>
      <c r="X5" s="131"/>
      <c r="Y5" s="131"/>
      <c r="Z5" s="131"/>
      <c r="AA5" s="131"/>
      <c r="AB5" s="131"/>
      <c r="AC5" s="132"/>
      <c r="AD5" s="118" t="s">
        <v>576</v>
      </c>
      <c r="AE5" s="125" t="s">
        <v>566</v>
      </c>
      <c r="AF5" s="126"/>
      <c r="AG5" s="126"/>
      <c r="AH5" s="126"/>
      <c r="AI5" s="126"/>
      <c r="AJ5" s="126"/>
      <c r="AK5" s="126"/>
      <c r="AL5" s="126"/>
      <c r="AM5" s="126"/>
      <c r="AN5" s="127"/>
      <c r="AO5" s="118" t="s">
        <v>577</v>
      </c>
      <c r="AP5" s="125" t="s">
        <v>568</v>
      </c>
      <c r="AQ5" s="126"/>
      <c r="AR5" s="126"/>
      <c r="AS5" s="126"/>
      <c r="AT5" s="126"/>
      <c r="AU5" s="126"/>
      <c r="AV5" s="126"/>
      <c r="AW5" s="126"/>
      <c r="AX5" s="126"/>
      <c r="AY5" s="127"/>
      <c r="AZ5" s="119" t="s">
        <v>578</v>
      </c>
      <c r="BA5" s="121" t="s">
        <v>579</v>
      </c>
      <c r="BB5" s="122"/>
      <c r="BC5" s="122"/>
      <c r="BD5" s="122"/>
      <c r="BE5" s="122"/>
      <c r="BF5" s="122"/>
      <c r="BG5" s="122"/>
      <c r="BH5" s="122"/>
      <c r="BI5" s="122"/>
      <c r="BJ5" s="123"/>
      <c r="BK5" s="140" t="s">
        <v>580</v>
      </c>
      <c r="BL5" s="118" t="s">
        <v>9</v>
      </c>
    </row>
    <row r="6" spans="2:64" s="11" customFormat="1" ht="100.5" customHeight="1" x14ac:dyDescent="0.3">
      <c r="B6" s="118"/>
      <c r="C6" s="135"/>
      <c r="D6" s="134"/>
      <c r="E6" s="129"/>
      <c r="F6" s="135"/>
      <c r="G6" s="129"/>
      <c r="H6" s="129"/>
      <c r="I6" s="129"/>
      <c r="J6" s="124"/>
      <c r="K6" s="124"/>
      <c r="L6" s="129"/>
      <c r="M6" s="124"/>
      <c r="N6" s="124"/>
      <c r="O6" s="124"/>
      <c r="P6" s="137"/>
      <c r="Q6" s="139"/>
      <c r="R6" s="124"/>
      <c r="S6" s="124"/>
      <c r="T6" s="17">
        <v>2021</v>
      </c>
      <c r="U6" s="17">
        <v>2022</v>
      </c>
      <c r="V6" s="17">
        <v>2023</v>
      </c>
      <c r="W6" s="17">
        <v>2024</v>
      </c>
      <c r="X6" s="17">
        <v>2025</v>
      </c>
      <c r="Y6" s="12">
        <v>2026</v>
      </c>
      <c r="Z6" s="12">
        <v>2027</v>
      </c>
      <c r="AA6" s="12">
        <v>2028</v>
      </c>
      <c r="AB6" s="12">
        <v>2029</v>
      </c>
      <c r="AC6" s="12">
        <v>2030</v>
      </c>
      <c r="AD6" s="118"/>
      <c r="AE6" s="15">
        <v>2021</v>
      </c>
      <c r="AF6" s="15">
        <v>2022</v>
      </c>
      <c r="AG6" s="15">
        <v>2023</v>
      </c>
      <c r="AH6" s="15">
        <v>2024</v>
      </c>
      <c r="AI6" s="15">
        <v>2025</v>
      </c>
      <c r="AJ6" s="13">
        <v>2026</v>
      </c>
      <c r="AK6" s="13">
        <v>2027</v>
      </c>
      <c r="AL6" s="13">
        <v>2028</v>
      </c>
      <c r="AM6" s="13">
        <v>2029</v>
      </c>
      <c r="AN6" s="13">
        <v>2030</v>
      </c>
      <c r="AO6" s="118"/>
      <c r="AP6" s="15">
        <v>2021</v>
      </c>
      <c r="AQ6" s="15">
        <v>2022</v>
      </c>
      <c r="AR6" s="15">
        <v>2023</v>
      </c>
      <c r="AS6" s="15">
        <v>2024</v>
      </c>
      <c r="AT6" s="15">
        <v>2025</v>
      </c>
      <c r="AU6" s="13">
        <v>2026</v>
      </c>
      <c r="AV6" s="13">
        <v>2027</v>
      </c>
      <c r="AW6" s="13">
        <v>2028</v>
      </c>
      <c r="AX6" s="13">
        <v>2029</v>
      </c>
      <c r="AY6" s="13">
        <v>2030</v>
      </c>
      <c r="AZ6" s="120"/>
      <c r="BA6" s="15">
        <v>2021</v>
      </c>
      <c r="BB6" s="15">
        <v>2022</v>
      </c>
      <c r="BC6" s="15">
        <v>2023</v>
      </c>
      <c r="BD6" s="15">
        <v>2024</v>
      </c>
      <c r="BE6" s="15">
        <v>2025</v>
      </c>
      <c r="BF6" s="13">
        <v>2026</v>
      </c>
      <c r="BG6" s="13">
        <v>2027</v>
      </c>
      <c r="BH6" s="13">
        <v>2028</v>
      </c>
      <c r="BI6" s="13">
        <v>2029</v>
      </c>
      <c r="BJ6" s="13">
        <v>2030</v>
      </c>
      <c r="BK6" s="141"/>
      <c r="BL6" s="118"/>
    </row>
    <row r="7" spans="2:64" x14ac:dyDescent="0.3">
      <c r="B7" s="8">
        <v>1</v>
      </c>
      <c r="C7" s="30">
        <v>2</v>
      </c>
      <c r="D7" s="30">
        <v>3</v>
      </c>
      <c r="E7" s="8">
        <v>4</v>
      </c>
      <c r="F7" s="30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8">
        <v>20</v>
      </c>
      <c r="V7" s="8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8">
        <v>27</v>
      </c>
      <c r="AC7" s="8">
        <v>28</v>
      </c>
      <c r="AD7" s="8">
        <v>29</v>
      </c>
      <c r="AE7" s="8">
        <v>30</v>
      </c>
      <c r="AF7" s="8">
        <v>31</v>
      </c>
      <c r="AG7" s="8">
        <v>32</v>
      </c>
      <c r="AH7" s="8">
        <v>33</v>
      </c>
      <c r="AI7" s="8">
        <v>34</v>
      </c>
      <c r="AJ7" s="8">
        <v>35</v>
      </c>
      <c r="AK7" s="8">
        <v>36</v>
      </c>
      <c r="AL7" s="8">
        <v>37</v>
      </c>
      <c r="AM7" s="8">
        <v>38</v>
      </c>
      <c r="AN7" s="8">
        <v>39</v>
      </c>
      <c r="AO7" s="8">
        <v>40</v>
      </c>
      <c r="AP7" s="8">
        <v>41</v>
      </c>
      <c r="AQ7" s="8">
        <v>42</v>
      </c>
      <c r="AR7" s="8">
        <v>43</v>
      </c>
      <c r="AS7" s="8">
        <v>44</v>
      </c>
      <c r="AT7" s="8">
        <v>45</v>
      </c>
      <c r="AU7" s="8">
        <v>46</v>
      </c>
      <c r="AV7" s="8">
        <v>47</v>
      </c>
      <c r="AW7" s="8">
        <v>48</v>
      </c>
      <c r="AX7" s="8">
        <v>49</v>
      </c>
      <c r="AY7" s="8">
        <v>50</v>
      </c>
      <c r="AZ7" s="8">
        <v>51</v>
      </c>
      <c r="BA7" s="8">
        <v>52</v>
      </c>
      <c r="BB7" s="8">
        <v>53</v>
      </c>
      <c r="BC7" s="8">
        <v>54</v>
      </c>
      <c r="BD7" s="8">
        <v>55</v>
      </c>
      <c r="BE7" s="8">
        <v>56</v>
      </c>
      <c r="BF7" s="8">
        <v>57</v>
      </c>
      <c r="BG7" s="8">
        <v>58</v>
      </c>
      <c r="BH7" s="8">
        <v>59</v>
      </c>
      <c r="BI7" s="8">
        <v>60</v>
      </c>
      <c r="BJ7" s="8">
        <v>61</v>
      </c>
      <c r="BK7" s="38">
        <v>62</v>
      </c>
      <c r="BL7" s="8">
        <v>63</v>
      </c>
    </row>
    <row r="8" spans="2:64" ht="39.6" x14ac:dyDescent="0.3">
      <c r="B8" s="3">
        <v>1</v>
      </c>
      <c r="C8" s="22" t="s">
        <v>144</v>
      </c>
      <c r="D8" s="22" t="s">
        <v>145</v>
      </c>
      <c r="E8" s="10" t="s">
        <v>146</v>
      </c>
      <c r="F8" s="22" t="s">
        <v>147</v>
      </c>
      <c r="G8" s="9" t="s">
        <v>76</v>
      </c>
      <c r="H8" s="10" t="s">
        <v>77</v>
      </c>
      <c r="I8" s="10" t="s">
        <v>77</v>
      </c>
      <c r="J8" s="3" t="s">
        <v>148</v>
      </c>
      <c r="K8" s="3">
        <v>43.7</v>
      </c>
      <c r="L8" s="3">
        <v>10883</v>
      </c>
      <c r="M8" s="19">
        <v>10883</v>
      </c>
      <c r="N8" s="25" t="s">
        <v>77</v>
      </c>
      <c r="O8" s="19">
        <v>1541.3</v>
      </c>
      <c r="P8" s="19">
        <v>205</v>
      </c>
      <c r="Q8" s="19" t="s">
        <v>96</v>
      </c>
      <c r="R8" s="34"/>
      <c r="S8" s="60">
        <f>SUM(T8:AC8)</f>
        <v>18515.409209999998</v>
      </c>
      <c r="T8" s="61">
        <v>0</v>
      </c>
      <c r="U8" s="61">
        <v>15508.727999999999</v>
      </c>
      <c r="V8" s="61">
        <v>3006.6812099999997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0">
        <f>SUM(AE8:AN8)</f>
        <v>17404.48461</v>
      </c>
      <c r="AE8" s="63">
        <v>0</v>
      </c>
      <c r="AF8" s="63">
        <v>14578.204320000001</v>
      </c>
      <c r="AG8" s="63">
        <v>2826.2802900000002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0">
        <f>SUM(AP8:AY8)</f>
        <v>1110.9245999999996</v>
      </c>
      <c r="AP8" s="63">
        <v>0</v>
      </c>
      <c r="AQ8" s="63">
        <v>930.52367999999967</v>
      </c>
      <c r="AR8" s="63">
        <v>180.40091999999993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2">
        <f>S8</f>
        <v>18515.409209999998</v>
      </c>
      <c r="BL8" s="36">
        <v>2023</v>
      </c>
    </row>
    <row r="9" spans="2:64" ht="39.6" x14ac:dyDescent="0.3">
      <c r="B9" s="3">
        <v>2</v>
      </c>
      <c r="C9" s="22" t="s">
        <v>144</v>
      </c>
      <c r="D9" s="22" t="s">
        <v>149</v>
      </c>
      <c r="E9" s="10" t="s">
        <v>75</v>
      </c>
      <c r="F9" s="22" t="s">
        <v>150</v>
      </c>
      <c r="G9" s="9" t="s">
        <v>76</v>
      </c>
      <c r="H9" s="10" t="s">
        <v>76</v>
      </c>
      <c r="I9" s="10" t="s">
        <v>77</v>
      </c>
      <c r="J9" s="3" t="s">
        <v>148</v>
      </c>
      <c r="K9" s="3">
        <v>41</v>
      </c>
      <c r="L9" s="3">
        <v>11565</v>
      </c>
      <c r="M9" s="19">
        <v>11565</v>
      </c>
      <c r="N9" s="19" t="s">
        <v>77</v>
      </c>
      <c r="O9" s="19">
        <v>5540.2</v>
      </c>
      <c r="P9" s="19">
        <v>114</v>
      </c>
      <c r="Q9" s="19" t="s">
        <v>96</v>
      </c>
      <c r="R9" s="34"/>
      <c r="S9" s="60">
        <f t="shared" ref="S9:S72" si="0">SUM(T9:AC9)</f>
        <v>6247</v>
      </c>
      <c r="T9" s="61">
        <v>0</v>
      </c>
      <c r="U9" s="61">
        <v>6247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0">
        <f t="shared" ref="AD9:AD72" si="1">SUM(AE9:AN9)</f>
        <v>5872.18</v>
      </c>
      <c r="AE9" s="63">
        <v>0</v>
      </c>
      <c r="AF9" s="63">
        <v>5872.18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0">
        <f t="shared" ref="AO9:AO72" si="2">SUM(AP9:AY9)</f>
        <v>374.82</v>
      </c>
      <c r="AP9" s="63">
        <v>0</v>
      </c>
      <c r="AQ9" s="63">
        <v>374.82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2">
        <f t="shared" ref="BK9:BK72" si="3">S9</f>
        <v>6247</v>
      </c>
      <c r="BL9" s="36">
        <v>2022</v>
      </c>
    </row>
    <row r="10" spans="2:64" ht="52.8" x14ac:dyDescent="0.3">
      <c r="B10" s="19">
        <v>3</v>
      </c>
      <c r="C10" s="22" t="s">
        <v>151</v>
      </c>
      <c r="D10" s="22" t="s">
        <v>152</v>
      </c>
      <c r="E10" s="19" t="s">
        <v>112</v>
      </c>
      <c r="F10" s="22" t="s">
        <v>153</v>
      </c>
      <c r="G10" s="19" t="s">
        <v>76</v>
      </c>
      <c r="H10" s="19" t="s">
        <v>77</v>
      </c>
      <c r="I10" s="19" t="s">
        <v>77</v>
      </c>
      <c r="J10" s="19" t="s">
        <v>148</v>
      </c>
      <c r="K10" s="19">
        <v>42</v>
      </c>
      <c r="L10" s="19">
        <v>20631</v>
      </c>
      <c r="M10" s="19">
        <v>20631</v>
      </c>
      <c r="N10" s="19">
        <v>4472</v>
      </c>
      <c r="O10" s="19">
        <v>2155.9</v>
      </c>
      <c r="P10" s="19">
        <v>37</v>
      </c>
      <c r="Q10" s="19" t="s">
        <v>154</v>
      </c>
      <c r="R10" s="34"/>
      <c r="S10" s="60">
        <f t="shared" si="0"/>
        <v>27164.81</v>
      </c>
      <c r="T10" s="61">
        <v>16562.7</v>
      </c>
      <c r="U10" s="61">
        <v>10602.11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0">
        <f t="shared" si="1"/>
        <v>25195.220399999998</v>
      </c>
      <c r="AE10" s="63">
        <v>15229.236999999999</v>
      </c>
      <c r="AF10" s="63">
        <v>9965.983400000001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0">
        <f t="shared" si="2"/>
        <v>1969.5895999999996</v>
      </c>
      <c r="AP10" s="63">
        <v>1333.463</v>
      </c>
      <c r="AQ10" s="63">
        <v>636.1265999999996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2">
        <f t="shared" si="3"/>
        <v>27164.81</v>
      </c>
      <c r="BL10" s="36">
        <v>2022</v>
      </c>
    </row>
    <row r="11" spans="2:64" ht="52.8" x14ac:dyDescent="0.3">
      <c r="B11" s="19">
        <v>4</v>
      </c>
      <c r="C11" s="22" t="s">
        <v>151</v>
      </c>
      <c r="D11" s="22" t="s">
        <v>155</v>
      </c>
      <c r="E11" s="19" t="s">
        <v>112</v>
      </c>
      <c r="F11" s="22" t="s">
        <v>156</v>
      </c>
      <c r="G11" s="19" t="s">
        <v>76</v>
      </c>
      <c r="H11" s="19" t="s">
        <v>77</v>
      </c>
      <c r="I11" s="19" t="s">
        <v>77</v>
      </c>
      <c r="J11" s="19" t="s">
        <v>148</v>
      </c>
      <c r="K11" s="19">
        <v>43</v>
      </c>
      <c r="L11" s="19">
        <v>20631</v>
      </c>
      <c r="M11" s="19">
        <v>20631</v>
      </c>
      <c r="N11" s="19" t="s">
        <v>77</v>
      </c>
      <c r="O11" s="19">
        <v>530</v>
      </c>
      <c r="P11" s="19">
        <v>35</v>
      </c>
      <c r="Q11" s="19" t="s">
        <v>154</v>
      </c>
      <c r="R11" s="34"/>
      <c r="S11" s="60">
        <f t="shared" si="0"/>
        <v>4924.0405999999994</v>
      </c>
      <c r="T11" s="61">
        <v>0</v>
      </c>
      <c r="U11" s="61">
        <v>0</v>
      </c>
      <c r="V11" s="61">
        <v>4924.0405999999994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0">
        <f t="shared" si="1"/>
        <v>4628.598</v>
      </c>
      <c r="AE11" s="63">
        <v>0</v>
      </c>
      <c r="AF11" s="63">
        <v>0</v>
      </c>
      <c r="AG11" s="63">
        <v>4628.598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0">
        <f t="shared" si="2"/>
        <v>295.44259999999963</v>
      </c>
      <c r="AP11" s="63">
        <v>0</v>
      </c>
      <c r="AQ11" s="63">
        <v>0</v>
      </c>
      <c r="AR11" s="63">
        <v>295.44259999999963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2">
        <f t="shared" si="3"/>
        <v>4924.0405999999994</v>
      </c>
      <c r="BL11" s="36">
        <v>2023</v>
      </c>
    </row>
    <row r="12" spans="2:64" ht="52.8" x14ac:dyDescent="0.3">
      <c r="B12" s="19">
        <v>5</v>
      </c>
      <c r="C12" s="22" t="s">
        <v>151</v>
      </c>
      <c r="D12" s="22" t="s">
        <v>157</v>
      </c>
      <c r="E12" s="19" t="s">
        <v>105</v>
      </c>
      <c r="F12" s="22" t="s">
        <v>158</v>
      </c>
      <c r="G12" s="19" t="s">
        <v>76</v>
      </c>
      <c r="H12" s="19" t="s">
        <v>77</v>
      </c>
      <c r="I12" s="19" t="s">
        <v>77</v>
      </c>
      <c r="J12" s="19" t="s">
        <v>148</v>
      </c>
      <c r="K12" s="19">
        <v>51</v>
      </c>
      <c r="L12" s="19">
        <v>8763</v>
      </c>
      <c r="M12" s="19">
        <v>8763</v>
      </c>
      <c r="N12" s="19">
        <v>8763</v>
      </c>
      <c r="O12" s="19">
        <v>1157</v>
      </c>
      <c r="P12" s="19">
        <v>250</v>
      </c>
      <c r="Q12" s="19" t="s">
        <v>96</v>
      </c>
      <c r="R12" s="34"/>
      <c r="S12" s="60">
        <f t="shared" si="0"/>
        <v>23370.539000000001</v>
      </c>
      <c r="T12" s="61">
        <v>18031.916000000001</v>
      </c>
      <c r="U12" s="61">
        <v>5338.6229999999996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0">
        <f t="shared" si="1"/>
        <v>21598.471889999997</v>
      </c>
      <c r="AE12" s="63">
        <v>16580.166269999998</v>
      </c>
      <c r="AF12" s="63">
        <v>5018.3056200000001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0">
        <f t="shared" si="2"/>
        <v>1772.0671100000004</v>
      </c>
      <c r="AP12" s="63">
        <v>1451.7497300000005</v>
      </c>
      <c r="AQ12" s="63">
        <v>320.3173799999999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2">
        <f t="shared" si="3"/>
        <v>23370.539000000001</v>
      </c>
      <c r="BL12" s="36">
        <v>2022</v>
      </c>
    </row>
    <row r="13" spans="2:64" ht="52.8" x14ac:dyDescent="0.3">
      <c r="B13" s="19">
        <v>6</v>
      </c>
      <c r="C13" s="22" t="s">
        <v>151</v>
      </c>
      <c r="D13" s="22" t="s">
        <v>159</v>
      </c>
      <c r="E13" s="19" t="s">
        <v>146</v>
      </c>
      <c r="F13" s="22" t="s">
        <v>160</v>
      </c>
      <c r="G13" s="19" t="s">
        <v>77</v>
      </c>
      <c r="H13" s="19" t="s">
        <v>76</v>
      </c>
      <c r="I13" s="19" t="s">
        <v>77</v>
      </c>
      <c r="J13" s="19" t="s">
        <v>148</v>
      </c>
      <c r="K13" s="19">
        <v>62.69</v>
      </c>
      <c r="L13" s="19">
        <v>6753</v>
      </c>
      <c r="M13" s="19">
        <v>6753</v>
      </c>
      <c r="N13" s="19">
        <v>1160</v>
      </c>
      <c r="O13" s="19">
        <v>1428.2</v>
      </c>
      <c r="P13" s="19">
        <v>230</v>
      </c>
      <c r="Q13" s="19" t="s">
        <v>96</v>
      </c>
      <c r="R13" s="34"/>
      <c r="S13" s="60">
        <f t="shared" si="0"/>
        <v>8000</v>
      </c>
      <c r="T13" s="61">
        <v>8000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0">
        <f t="shared" si="1"/>
        <v>7355.92</v>
      </c>
      <c r="AE13" s="63">
        <v>7355.92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0">
        <f t="shared" si="2"/>
        <v>644.08000000000004</v>
      </c>
      <c r="AP13" s="63">
        <v>644.08000000000004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2">
        <f t="shared" si="3"/>
        <v>8000</v>
      </c>
      <c r="BL13" s="36">
        <v>2021</v>
      </c>
    </row>
    <row r="14" spans="2:64" ht="52.8" x14ac:dyDescent="0.3">
      <c r="B14" s="19">
        <v>7</v>
      </c>
      <c r="C14" s="22" t="s">
        <v>151</v>
      </c>
      <c r="D14" s="22" t="s">
        <v>161</v>
      </c>
      <c r="E14" s="19" t="s">
        <v>112</v>
      </c>
      <c r="F14" s="22" t="s">
        <v>162</v>
      </c>
      <c r="G14" s="19" t="s">
        <v>76</v>
      </c>
      <c r="H14" s="19" t="s">
        <v>77</v>
      </c>
      <c r="I14" s="19" t="s">
        <v>77</v>
      </c>
      <c r="J14" s="19" t="s">
        <v>148</v>
      </c>
      <c r="K14" s="19">
        <v>47</v>
      </c>
      <c r="L14" s="19">
        <v>41503</v>
      </c>
      <c r="M14" s="19">
        <v>41503</v>
      </c>
      <c r="N14" s="19">
        <v>4472</v>
      </c>
      <c r="O14" s="19">
        <v>3406</v>
      </c>
      <c r="P14" s="19">
        <v>145</v>
      </c>
      <c r="Q14" s="19" t="s">
        <v>154</v>
      </c>
      <c r="R14" s="34"/>
      <c r="S14" s="60">
        <f t="shared" si="0"/>
        <v>55781.384160000001</v>
      </c>
      <c r="T14" s="61">
        <v>8635</v>
      </c>
      <c r="U14" s="61">
        <v>23438.473999999998</v>
      </c>
      <c r="V14" s="61">
        <v>6107.9101600000004</v>
      </c>
      <c r="W14" s="61">
        <v>17600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0">
        <f t="shared" si="1"/>
        <v>52257.397659999995</v>
      </c>
      <c r="AE14" s="63">
        <v>7939.7960999999996</v>
      </c>
      <c r="AF14" s="63">
        <v>22032.165559999998</v>
      </c>
      <c r="AG14" s="63">
        <v>5741.4359999999997</v>
      </c>
      <c r="AH14" s="63">
        <v>16544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0">
        <f t="shared" si="2"/>
        <v>3523.9865000000018</v>
      </c>
      <c r="AP14" s="63">
        <v>695.20390000000032</v>
      </c>
      <c r="AQ14" s="63">
        <v>1406.3084400000014</v>
      </c>
      <c r="AR14" s="63">
        <v>366.47416000000015</v>
      </c>
      <c r="AS14" s="63">
        <v>1056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2">
        <f t="shared" si="3"/>
        <v>55781.384160000001</v>
      </c>
      <c r="BL14" s="36">
        <v>2024</v>
      </c>
    </row>
    <row r="15" spans="2:64" ht="52.8" x14ac:dyDescent="0.3">
      <c r="B15" s="19">
        <v>8</v>
      </c>
      <c r="C15" s="22" t="s">
        <v>163</v>
      </c>
      <c r="D15" s="22" t="s">
        <v>164</v>
      </c>
      <c r="E15" s="19" t="s">
        <v>75</v>
      </c>
      <c r="F15" s="22" t="s">
        <v>165</v>
      </c>
      <c r="G15" s="19" t="s">
        <v>76</v>
      </c>
      <c r="H15" s="19" t="s">
        <v>76</v>
      </c>
      <c r="I15" s="19" t="s">
        <v>76</v>
      </c>
      <c r="J15" s="19" t="s">
        <v>148</v>
      </c>
      <c r="K15" s="19">
        <v>80</v>
      </c>
      <c r="L15" s="19">
        <v>1967</v>
      </c>
      <c r="M15" s="19">
        <v>1967</v>
      </c>
      <c r="N15" s="19">
        <v>503</v>
      </c>
      <c r="O15" s="19">
        <v>736.8</v>
      </c>
      <c r="P15" s="19">
        <v>200</v>
      </c>
      <c r="Q15" s="19" t="s">
        <v>96</v>
      </c>
      <c r="R15" s="34"/>
      <c r="S15" s="60">
        <f t="shared" si="0"/>
        <v>12862.76</v>
      </c>
      <c r="T15" s="61">
        <v>0</v>
      </c>
      <c r="U15" s="61">
        <v>0</v>
      </c>
      <c r="V15" s="61">
        <v>6000</v>
      </c>
      <c r="W15" s="61">
        <v>6862.76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0">
        <f t="shared" si="1"/>
        <v>12090.9944</v>
      </c>
      <c r="AE15" s="63">
        <v>0</v>
      </c>
      <c r="AF15" s="63">
        <v>0</v>
      </c>
      <c r="AG15" s="63">
        <v>5640</v>
      </c>
      <c r="AH15" s="63">
        <v>6450.9944000000005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0">
        <f t="shared" si="2"/>
        <v>771.76559999999961</v>
      </c>
      <c r="AP15" s="63">
        <v>0</v>
      </c>
      <c r="AQ15" s="63">
        <v>0</v>
      </c>
      <c r="AR15" s="63">
        <v>360</v>
      </c>
      <c r="AS15" s="63">
        <v>411.76559999999961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2">
        <f t="shared" si="3"/>
        <v>12862.76</v>
      </c>
      <c r="BL15" s="36">
        <v>2024</v>
      </c>
    </row>
    <row r="16" spans="2:64" ht="52.8" x14ac:dyDescent="0.3">
      <c r="B16" s="19">
        <v>9</v>
      </c>
      <c r="C16" s="22" t="s">
        <v>163</v>
      </c>
      <c r="D16" s="22" t="s">
        <v>166</v>
      </c>
      <c r="E16" s="19" t="s">
        <v>112</v>
      </c>
      <c r="F16" s="22" t="s">
        <v>167</v>
      </c>
      <c r="G16" s="19" t="s">
        <v>76</v>
      </c>
      <c r="H16" s="19" t="s">
        <v>76</v>
      </c>
      <c r="I16" s="19" t="s">
        <v>76</v>
      </c>
      <c r="J16" s="19" t="s">
        <v>148</v>
      </c>
      <c r="K16" s="19">
        <v>46</v>
      </c>
      <c r="L16" s="19">
        <v>1967</v>
      </c>
      <c r="M16" s="19">
        <v>1967</v>
      </c>
      <c r="N16" s="19">
        <v>503</v>
      </c>
      <c r="O16" s="19">
        <v>1811.1</v>
      </c>
      <c r="P16" s="19">
        <v>32</v>
      </c>
      <c r="Q16" s="19" t="s">
        <v>154</v>
      </c>
      <c r="R16" s="34"/>
      <c r="S16" s="60">
        <f t="shared" si="0"/>
        <v>11825.525249999999</v>
      </c>
      <c r="T16" s="61">
        <v>6000</v>
      </c>
      <c r="U16" s="61">
        <v>5825.5252499999997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0">
        <f t="shared" si="1"/>
        <v>10992.928039999999</v>
      </c>
      <c r="AE16" s="63">
        <v>5516.94</v>
      </c>
      <c r="AF16" s="63">
        <v>5475.9880400000002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0">
        <f t="shared" si="2"/>
        <v>832.5972099999999</v>
      </c>
      <c r="AP16" s="63">
        <v>483.06</v>
      </c>
      <c r="AQ16" s="63">
        <v>349.53720999999996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2">
        <f t="shared" si="3"/>
        <v>11825.525249999999</v>
      </c>
      <c r="BL16" s="36">
        <v>2022</v>
      </c>
    </row>
    <row r="17" spans="2:64" ht="52.8" x14ac:dyDescent="0.3">
      <c r="B17" s="19">
        <v>10</v>
      </c>
      <c r="C17" s="22" t="s">
        <v>168</v>
      </c>
      <c r="D17" s="22" t="s">
        <v>169</v>
      </c>
      <c r="E17" s="19" t="s">
        <v>112</v>
      </c>
      <c r="F17" s="22" t="s">
        <v>170</v>
      </c>
      <c r="G17" s="19" t="s">
        <v>76</v>
      </c>
      <c r="H17" s="19" t="s">
        <v>76</v>
      </c>
      <c r="I17" s="19" t="s">
        <v>77</v>
      </c>
      <c r="J17" s="19" t="s">
        <v>148</v>
      </c>
      <c r="K17" s="19">
        <v>40</v>
      </c>
      <c r="L17" s="19">
        <v>15731</v>
      </c>
      <c r="M17" s="19">
        <v>15731</v>
      </c>
      <c r="N17" s="19">
        <v>4421</v>
      </c>
      <c r="O17" s="19">
        <v>2497.1</v>
      </c>
      <c r="P17" s="19">
        <v>93</v>
      </c>
      <c r="Q17" s="19" t="s">
        <v>154</v>
      </c>
      <c r="R17" s="34"/>
      <c r="S17" s="60">
        <f t="shared" si="0"/>
        <v>10058.828</v>
      </c>
      <c r="T17" s="61">
        <v>0</v>
      </c>
      <c r="U17" s="61">
        <v>10058.828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0">
        <f t="shared" si="1"/>
        <v>9455.2983199999999</v>
      </c>
      <c r="AE17" s="63">
        <v>0</v>
      </c>
      <c r="AF17" s="63">
        <v>9455.2983199999999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0">
        <f t="shared" si="2"/>
        <v>603.52967999999976</v>
      </c>
      <c r="AP17" s="63">
        <v>0</v>
      </c>
      <c r="AQ17" s="63">
        <v>603.52967999999976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2">
        <f t="shared" si="3"/>
        <v>10058.828</v>
      </c>
      <c r="BL17" s="36">
        <v>2022</v>
      </c>
    </row>
    <row r="18" spans="2:64" ht="52.8" x14ac:dyDescent="0.3">
      <c r="B18" s="19">
        <v>11</v>
      </c>
      <c r="C18" s="22" t="s">
        <v>171</v>
      </c>
      <c r="D18" s="22" t="s">
        <v>172</v>
      </c>
      <c r="E18" s="19" t="s">
        <v>112</v>
      </c>
      <c r="F18" s="22" t="s">
        <v>173</v>
      </c>
      <c r="G18" s="19" t="s">
        <v>76</v>
      </c>
      <c r="H18" s="19" t="s">
        <v>76</v>
      </c>
      <c r="I18" s="19" t="s">
        <v>76</v>
      </c>
      <c r="J18" s="19" t="s">
        <v>148</v>
      </c>
      <c r="K18" s="19">
        <v>40</v>
      </c>
      <c r="L18" s="19">
        <v>2285</v>
      </c>
      <c r="M18" s="19">
        <v>2285</v>
      </c>
      <c r="N18" s="19">
        <v>576</v>
      </c>
      <c r="O18" s="19">
        <v>1278</v>
      </c>
      <c r="P18" s="19">
        <v>19</v>
      </c>
      <c r="Q18" s="19" t="s">
        <v>154</v>
      </c>
      <c r="R18" s="34"/>
      <c r="S18" s="60">
        <f t="shared" si="0"/>
        <v>15305</v>
      </c>
      <c r="T18" s="61">
        <v>0</v>
      </c>
      <c r="U18" s="61">
        <v>15305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0">
        <f t="shared" si="1"/>
        <v>14386.7</v>
      </c>
      <c r="AE18" s="63">
        <v>0</v>
      </c>
      <c r="AF18" s="63">
        <v>14386.7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0">
        <f t="shared" si="2"/>
        <v>918.3</v>
      </c>
      <c r="AP18" s="63">
        <v>0</v>
      </c>
      <c r="AQ18" s="63">
        <v>918.3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2">
        <f t="shared" si="3"/>
        <v>15305</v>
      </c>
      <c r="BL18" s="36">
        <v>2022</v>
      </c>
    </row>
    <row r="19" spans="2:64" ht="52.8" x14ac:dyDescent="0.3">
      <c r="B19" s="19">
        <v>12</v>
      </c>
      <c r="C19" s="22" t="s">
        <v>174</v>
      </c>
      <c r="D19" s="22" t="s">
        <v>175</v>
      </c>
      <c r="E19" s="19" t="s">
        <v>75</v>
      </c>
      <c r="F19" s="22" t="s">
        <v>176</v>
      </c>
      <c r="G19" s="19" t="s">
        <v>76</v>
      </c>
      <c r="H19" s="19" t="s">
        <v>76</v>
      </c>
      <c r="I19" s="19" t="s">
        <v>76</v>
      </c>
      <c r="J19" s="19" t="s">
        <v>148</v>
      </c>
      <c r="K19" s="19">
        <v>80</v>
      </c>
      <c r="L19" s="19">
        <v>2428</v>
      </c>
      <c r="M19" s="19">
        <v>2428</v>
      </c>
      <c r="N19" s="19">
        <v>757</v>
      </c>
      <c r="O19" s="19">
        <v>511</v>
      </c>
      <c r="P19" s="19">
        <v>110</v>
      </c>
      <c r="Q19" s="19" t="s">
        <v>96</v>
      </c>
      <c r="R19" s="34"/>
      <c r="S19" s="60">
        <f t="shared" si="0"/>
        <v>11195.70384</v>
      </c>
      <c r="T19" s="61">
        <v>0</v>
      </c>
      <c r="U19" s="61">
        <v>6522.4520000000002</v>
      </c>
      <c r="V19" s="61">
        <v>4673.2518399999999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0">
        <f t="shared" si="1"/>
        <v>10523.961879999999</v>
      </c>
      <c r="AE19" s="63">
        <v>0</v>
      </c>
      <c r="AF19" s="63">
        <v>6131.1048799999999</v>
      </c>
      <c r="AG19" s="63">
        <v>4392.857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0">
        <f t="shared" si="2"/>
        <v>671.74196000000006</v>
      </c>
      <c r="AP19" s="63">
        <v>0</v>
      </c>
      <c r="AQ19" s="63">
        <v>391.34712000000013</v>
      </c>
      <c r="AR19" s="63">
        <v>280.39483999999987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2">
        <f t="shared" si="3"/>
        <v>11195.70384</v>
      </c>
      <c r="BL19" s="36">
        <v>2023</v>
      </c>
    </row>
    <row r="20" spans="2:64" ht="52.8" x14ac:dyDescent="0.3">
      <c r="B20" s="19">
        <v>13</v>
      </c>
      <c r="C20" s="22" t="s">
        <v>174</v>
      </c>
      <c r="D20" s="22" t="s">
        <v>177</v>
      </c>
      <c r="E20" s="19" t="s">
        <v>112</v>
      </c>
      <c r="F20" s="22" t="s">
        <v>178</v>
      </c>
      <c r="G20" s="19" t="s">
        <v>76</v>
      </c>
      <c r="H20" s="19" t="s">
        <v>76</v>
      </c>
      <c r="I20" s="19" t="s">
        <v>76</v>
      </c>
      <c r="J20" s="19" t="s">
        <v>148</v>
      </c>
      <c r="K20" s="19">
        <v>68</v>
      </c>
      <c r="L20" s="19">
        <v>2428</v>
      </c>
      <c r="M20" s="19">
        <v>2428</v>
      </c>
      <c r="N20" s="19">
        <v>757</v>
      </c>
      <c r="O20" s="19">
        <v>440</v>
      </c>
      <c r="P20" s="19">
        <v>36</v>
      </c>
      <c r="Q20" s="19" t="s">
        <v>154</v>
      </c>
      <c r="R20" s="34"/>
      <c r="S20" s="60">
        <f t="shared" si="0"/>
        <v>15923.802380000001</v>
      </c>
      <c r="T20" s="61">
        <v>10000</v>
      </c>
      <c r="U20" s="61">
        <v>5923.8023800000001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0">
        <f t="shared" si="1"/>
        <v>14763.2742354</v>
      </c>
      <c r="AE20" s="63">
        <v>9194.9</v>
      </c>
      <c r="AF20" s="63">
        <v>5568.3742353999996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0">
        <f t="shared" si="2"/>
        <v>1160.5281446000004</v>
      </c>
      <c r="AP20" s="63">
        <v>805.1</v>
      </c>
      <c r="AQ20" s="63">
        <v>355.42814460000022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2">
        <f t="shared" si="3"/>
        <v>15923.802380000001</v>
      </c>
      <c r="BL20" s="36">
        <v>2022</v>
      </c>
    </row>
    <row r="21" spans="2:64" ht="52.8" x14ac:dyDescent="0.3">
      <c r="B21" s="19">
        <v>14</v>
      </c>
      <c r="C21" s="22" t="s">
        <v>179</v>
      </c>
      <c r="D21" s="22" t="s">
        <v>180</v>
      </c>
      <c r="E21" s="19" t="s">
        <v>112</v>
      </c>
      <c r="F21" s="22" t="s">
        <v>181</v>
      </c>
      <c r="G21" s="19" t="s">
        <v>76</v>
      </c>
      <c r="H21" s="19" t="s">
        <v>76</v>
      </c>
      <c r="I21" s="19" t="s">
        <v>76</v>
      </c>
      <c r="J21" s="19" t="s">
        <v>148</v>
      </c>
      <c r="K21" s="19">
        <v>50.19</v>
      </c>
      <c r="L21" s="19">
        <v>3688</v>
      </c>
      <c r="M21" s="19">
        <v>3688</v>
      </c>
      <c r="N21" s="19">
        <v>636</v>
      </c>
      <c r="O21" s="19">
        <v>1504.4</v>
      </c>
      <c r="P21" s="19">
        <v>38</v>
      </c>
      <c r="Q21" s="19" t="s">
        <v>154</v>
      </c>
      <c r="R21" s="34"/>
      <c r="S21" s="60">
        <f t="shared" si="0"/>
        <v>27224.18838</v>
      </c>
      <c r="T21" s="61">
        <v>5000</v>
      </c>
      <c r="U21" s="61">
        <v>7459.37</v>
      </c>
      <c r="V21" s="61">
        <v>14764.818380000001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0">
        <f t="shared" si="1"/>
        <v>25488.188770000001</v>
      </c>
      <c r="AE21" s="63">
        <v>4597.45</v>
      </c>
      <c r="AF21" s="63">
        <v>7011.8094900000006</v>
      </c>
      <c r="AG21" s="63">
        <v>13878.929279999998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0">
        <f t="shared" si="2"/>
        <v>1735.9996100000012</v>
      </c>
      <c r="AP21" s="63">
        <v>402.55</v>
      </c>
      <c r="AQ21" s="63">
        <v>447.56050999999979</v>
      </c>
      <c r="AR21" s="63">
        <v>885.88910000000146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2">
        <f t="shared" si="3"/>
        <v>27224.18838</v>
      </c>
      <c r="BL21" s="36">
        <v>2023</v>
      </c>
    </row>
    <row r="22" spans="2:64" ht="52.8" x14ac:dyDescent="0.3">
      <c r="B22" s="19">
        <v>15</v>
      </c>
      <c r="C22" s="22" t="s">
        <v>182</v>
      </c>
      <c r="D22" s="22" t="s">
        <v>183</v>
      </c>
      <c r="E22" s="19" t="s">
        <v>112</v>
      </c>
      <c r="F22" s="22" t="s">
        <v>184</v>
      </c>
      <c r="G22" s="19" t="s">
        <v>76</v>
      </c>
      <c r="H22" s="19" t="s">
        <v>77</v>
      </c>
      <c r="I22" s="19" t="s">
        <v>76</v>
      </c>
      <c r="J22" s="19" t="s">
        <v>148</v>
      </c>
      <c r="K22" s="19">
        <v>52.18</v>
      </c>
      <c r="L22" s="19">
        <v>3549</v>
      </c>
      <c r="M22" s="19">
        <v>3549</v>
      </c>
      <c r="N22" s="19">
        <v>950</v>
      </c>
      <c r="O22" s="19">
        <v>1369.7</v>
      </c>
      <c r="P22" s="19">
        <v>18</v>
      </c>
      <c r="Q22" s="19" t="s">
        <v>154</v>
      </c>
      <c r="R22" s="34"/>
      <c r="S22" s="60">
        <f t="shared" si="0"/>
        <v>18040.88697</v>
      </c>
      <c r="T22" s="61">
        <v>0</v>
      </c>
      <c r="U22" s="61">
        <v>5000</v>
      </c>
      <c r="V22" s="61">
        <v>6040.8869699999996</v>
      </c>
      <c r="W22" s="61">
        <v>7000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0">
        <f t="shared" si="1"/>
        <v>16958.433400000002</v>
      </c>
      <c r="AE22" s="63">
        <v>0</v>
      </c>
      <c r="AF22" s="63">
        <v>4700</v>
      </c>
      <c r="AG22" s="63">
        <v>5678.4334000000008</v>
      </c>
      <c r="AH22" s="63">
        <v>6580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0">
        <f t="shared" si="2"/>
        <v>1082.4535699999994</v>
      </c>
      <c r="AP22" s="63">
        <v>0</v>
      </c>
      <c r="AQ22" s="63">
        <v>300</v>
      </c>
      <c r="AR22" s="63">
        <v>362.45356999999939</v>
      </c>
      <c r="AS22" s="63">
        <v>420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2">
        <f t="shared" si="3"/>
        <v>18040.88697</v>
      </c>
      <c r="BL22" s="36">
        <v>2024</v>
      </c>
    </row>
    <row r="23" spans="2:64" ht="52.8" x14ac:dyDescent="0.3">
      <c r="B23" s="19">
        <v>16</v>
      </c>
      <c r="C23" s="22" t="s">
        <v>185</v>
      </c>
      <c r="D23" s="22" t="s">
        <v>186</v>
      </c>
      <c r="E23" s="19" t="s">
        <v>75</v>
      </c>
      <c r="F23" s="22" t="s">
        <v>187</v>
      </c>
      <c r="G23" s="19" t="s">
        <v>76</v>
      </c>
      <c r="H23" s="19" t="s">
        <v>76</v>
      </c>
      <c r="I23" s="19" t="s">
        <v>77</v>
      </c>
      <c r="J23" s="19" t="s">
        <v>148</v>
      </c>
      <c r="K23" s="19">
        <v>59</v>
      </c>
      <c r="L23" s="19">
        <v>2250</v>
      </c>
      <c r="M23" s="19">
        <v>2250</v>
      </c>
      <c r="N23" s="19">
        <v>407</v>
      </c>
      <c r="O23" s="19">
        <v>389.8</v>
      </c>
      <c r="P23" s="19">
        <v>70</v>
      </c>
      <c r="Q23" s="19" t="s">
        <v>96</v>
      </c>
      <c r="R23" s="34"/>
      <c r="S23" s="60">
        <f t="shared" si="0"/>
        <v>10281.03505</v>
      </c>
      <c r="T23" s="61">
        <v>10281.03505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0">
        <f t="shared" si="1"/>
        <v>9453.3089</v>
      </c>
      <c r="AE23" s="63">
        <v>9453.3089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0">
        <f t="shared" si="2"/>
        <v>827.72615000000042</v>
      </c>
      <c r="AP23" s="63">
        <v>827.72615000000042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2">
        <f t="shared" si="3"/>
        <v>10281.03505</v>
      </c>
      <c r="BL23" s="36">
        <v>2021</v>
      </c>
    </row>
    <row r="24" spans="2:64" ht="66" x14ac:dyDescent="0.3">
      <c r="B24" s="19">
        <v>17</v>
      </c>
      <c r="C24" s="22" t="s">
        <v>188</v>
      </c>
      <c r="D24" s="22" t="s">
        <v>189</v>
      </c>
      <c r="E24" s="19" t="s">
        <v>103</v>
      </c>
      <c r="F24" s="22" t="s">
        <v>190</v>
      </c>
      <c r="G24" s="19" t="s">
        <v>77</v>
      </c>
      <c r="H24" s="19" t="s">
        <v>76</v>
      </c>
      <c r="I24" s="19" t="s">
        <v>77</v>
      </c>
      <c r="J24" s="19" t="s">
        <v>148</v>
      </c>
      <c r="K24" s="19">
        <v>40.299999999999997</v>
      </c>
      <c r="L24" s="19">
        <v>1636</v>
      </c>
      <c r="M24" s="19">
        <v>1636</v>
      </c>
      <c r="N24" s="19">
        <v>405</v>
      </c>
      <c r="O24" s="19">
        <v>1272</v>
      </c>
      <c r="P24" s="19">
        <v>50</v>
      </c>
      <c r="Q24" s="19" t="s">
        <v>96</v>
      </c>
      <c r="R24" s="34"/>
      <c r="S24" s="60">
        <f t="shared" si="0"/>
        <v>20777.64</v>
      </c>
      <c r="T24" s="61">
        <v>0</v>
      </c>
      <c r="U24" s="61">
        <v>0</v>
      </c>
      <c r="V24" s="61">
        <v>9000</v>
      </c>
      <c r="W24" s="61">
        <v>11777.64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0">
        <f t="shared" si="1"/>
        <v>19530.981599999999</v>
      </c>
      <c r="AE24" s="63">
        <v>0</v>
      </c>
      <c r="AF24" s="63">
        <v>0</v>
      </c>
      <c r="AG24" s="63">
        <v>8460</v>
      </c>
      <c r="AH24" s="63">
        <v>11070.981599999999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0">
        <f t="shared" si="2"/>
        <v>1246.6584000000003</v>
      </c>
      <c r="AP24" s="63">
        <v>0</v>
      </c>
      <c r="AQ24" s="63">
        <v>0</v>
      </c>
      <c r="AR24" s="63">
        <v>540</v>
      </c>
      <c r="AS24" s="63">
        <v>706.65840000000037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2">
        <f t="shared" si="3"/>
        <v>20777.64</v>
      </c>
      <c r="BL24" s="36">
        <v>2024</v>
      </c>
    </row>
    <row r="25" spans="2:64" ht="66" x14ac:dyDescent="0.3">
      <c r="B25" s="19">
        <v>18</v>
      </c>
      <c r="C25" s="22" t="s">
        <v>188</v>
      </c>
      <c r="D25" s="22" t="s">
        <v>191</v>
      </c>
      <c r="E25" s="19" t="s">
        <v>192</v>
      </c>
      <c r="F25" s="22" t="s">
        <v>193</v>
      </c>
      <c r="G25" s="19" t="s">
        <v>77</v>
      </c>
      <c r="H25" s="19" t="s">
        <v>76</v>
      </c>
      <c r="I25" s="19" t="s">
        <v>77</v>
      </c>
      <c r="J25" s="19" t="s">
        <v>148</v>
      </c>
      <c r="K25" s="19">
        <v>30</v>
      </c>
      <c r="L25" s="19">
        <v>617</v>
      </c>
      <c r="M25" s="19">
        <v>617</v>
      </c>
      <c r="N25" s="19">
        <v>135</v>
      </c>
      <c r="O25" s="19">
        <v>104.1</v>
      </c>
      <c r="P25" s="19">
        <v>3</v>
      </c>
      <c r="Q25" s="19" t="s">
        <v>96</v>
      </c>
      <c r="R25" s="34"/>
      <c r="S25" s="60">
        <f t="shared" si="0"/>
        <v>2800</v>
      </c>
      <c r="T25" s="61">
        <v>0</v>
      </c>
      <c r="U25" s="61">
        <v>2800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0">
        <f t="shared" si="1"/>
        <v>2632</v>
      </c>
      <c r="AE25" s="63">
        <v>0</v>
      </c>
      <c r="AF25" s="63">
        <v>2632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0">
        <f t="shared" si="2"/>
        <v>168</v>
      </c>
      <c r="AP25" s="63">
        <v>0</v>
      </c>
      <c r="AQ25" s="63">
        <v>168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2">
        <f t="shared" si="3"/>
        <v>2800</v>
      </c>
      <c r="BL25" s="36">
        <v>2022</v>
      </c>
    </row>
    <row r="26" spans="2:64" ht="52.8" x14ac:dyDescent="0.3">
      <c r="B26" s="19">
        <v>19</v>
      </c>
      <c r="C26" s="22" t="s">
        <v>194</v>
      </c>
      <c r="D26" s="22" t="s">
        <v>195</v>
      </c>
      <c r="E26" s="19" t="s">
        <v>146</v>
      </c>
      <c r="F26" s="22" t="s">
        <v>196</v>
      </c>
      <c r="G26" s="19" t="s">
        <v>76</v>
      </c>
      <c r="H26" s="19" t="s">
        <v>76</v>
      </c>
      <c r="I26" s="19" t="s">
        <v>77</v>
      </c>
      <c r="J26" s="19" t="s">
        <v>148</v>
      </c>
      <c r="K26" s="19">
        <v>79</v>
      </c>
      <c r="L26" s="19">
        <v>3882</v>
      </c>
      <c r="M26" s="19">
        <v>3882</v>
      </c>
      <c r="N26" s="19">
        <v>642</v>
      </c>
      <c r="O26" s="19">
        <v>1284.4000000000001</v>
      </c>
      <c r="P26" s="19">
        <v>12</v>
      </c>
      <c r="Q26" s="19" t="s">
        <v>154</v>
      </c>
      <c r="R26" s="34"/>
      <c r="S26" s="60">
        <f t="shared" si="0"/>
        <v>23092.15</v>
      </c>
      <c r="T26" s="61">
        <v>10000</v>
      </c>
      <c r="U26" s="61">
        <v>13092.15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0">
        <f t="shared" si="1"/>
        <v>21501.521000000001</v>
      </c>
      <c r="AE26" s="63">
        <v>9194.9</v>
      </c>
      <c r="AF26" s="63">
        <v>12306.620999999999</v>
      </c>
      <c r="AG26" s="63"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0">
        <f t="shared" si="2"/>
        <v>1590.6289999999999</v>
      </c>
      <c r="AP26" s="63">
        <v>805.1</v>
      </c>
      <c r="AQ26" s="63">
        <v>785.529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2">
        <f t="shared" si="3"/>
        <v>23092.15</v>
      </c>
      <c r="BL26" s="36">
        <v>2022</v>
      </c>
    </row>
    <row r="27" spans="2:64" ht="52.8" x14ac:dyDescent="0.3">
      <c r="B27" s="19">
        <v>20</v>
      </c>
      <c r="C27" s="22" t="s">
        <v>194</v>
      </c>
      <c r="D27" s="22" t="s">
        <v>197</v>
      </c>
      <c r="E27" s="19" t="s">
        <v>75</v>
      </c>
      <c r="F27" s="22" t="s">
        <v>198</v>
      </c>
      <c r="G27" s="19" t="s">
        <v>76</v>
      </c>
      <c r="H27" s="19" t="s">
        <v>77</v>
      </c>
      <c r="I27" s="19" t="s">
        <v>77</v>
      </c>
      <c r="J27" s="19" t="s">
        <v>148</v>
      </c>
      <c r="K27" s="19">
        <v>42</v>
      </c>
      <c r="L27" s="19">
        <v>19615</v>
      </c>
      <c r="M27" s="19">
        <v>19615</v>
      </c>
      <c r="N27" s="19">
        <v>4591</v>
      </c>
      <c r="O27" s="19">
        <v>13168.5</v>
      </c>
      <c r="P27" s="19">
        <v>200</v>
      </c>
      <c r="Q27" s="19" t="s">
        <v>96</v>
      </c>
      <c r="R27" s="34"/>
      <c r="S27" s="60">
        <f t="shared" si="0"/>
        <v>15634.7</v>
      </c>
      <c r="T27" s="61">
        <v>15634.7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0">
        <f t="shared" si="1"/>
        <v>14375.9503</v>
      </c>
      <c r="AE27" s="63">
        <v>14375.9503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0">
        <f t="shared" si="2"/>
        <v>1258.7496999999992</v>
      </c>
      <c r="AP27" s="63">
        <v>1258.7496999999992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2">
        <f t="shared" si="3"/>
        <v>15634.7</v>
      </c>
      <c r="BL27" s="36">
        <v>2021</v>
      </c>
    </row>
    <row r="28" spans="2:64" ht="52.8" x14ac:dyDescent="0.3">
      <c r="B28" s="19">
        <v>21</v>
      </c>
      <c r="C28" s="22" t="s">
        <v>194</v>
      </c>
      <c r="D28" s="22" t="s">
        <v>199</v>
      </c>
      <c r="E28" s="19" t="s">
        <v>75</v>
      </c>
      <c r="F28" s="22" t="s">
        <v>200</v>
      </c>
      <c r="G28" s="19" t="s">
        <v>76</v>
      </c>
      <c r="H28" s="19" t="s">
        <v>77</v>
      </c>
      <c r="I28" s="19" t="s">
        <v>77</v>
      </c>
      <c r="J28" s="19" t="s">
        <v>148</v>
      </c>
      <c r="K28" s="19">
        <v>80</v>
      </c>
      <c r="L28" s="19">
        <v>23186</v>
      </c>
      <c r="M28" s="19">
        <v>23186</v>
      </c>
      <c r="N28" s="19">
        <v>7519</v>
      </c>
      <c r="O28" s="19">
        <v>1037.7</v>
      </c>
      <c r="P28" s="19">
        <v>50</v>
      </c>
      <c r="Q28" s="19" t="s">
        <v>96</v>
      </c>
      <c r="R28" s="34"/>
      <c r="S28" s="60">
        <f t="shared" si="0"/>
        <v>5938.2751699999999</v>
      </c>
      <c r="T28" s="61">
        <v>0</v>
      </c>
      <c r="U28" s="61">
        <v>0</v>
      </c>
      <c r="V28" s="61">
        <v>5938.2751699999999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0">
        <f t="shared" si="1"/>
        <v>5581.9790000000003</v>
      </c>
      <c r="AE28" s="63">
        <v>0</v>
      </c>
      <c r="AF28" s="63">
        <v>0</v>
      </c>
      <c r="AG28" s="63">
        <v>5581.9790000000003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0">
        <f t="shared" si="2"/>
        <v>356.2961699999999</v>
      </c>
      <c r="AP28" s="63">
        <v>0</v>
      </c>
      <c r="AQ28" s="63">
        <v>0</v>
      </c>
      <c r="AR28" s="63">
        <v>356.2961699999999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63">
        <v>0</v>
      </c>
      <c r="BG28" s="63">
        <v>0</v>
      </c>
      <c r="BH28" s="63">
        <v>0</v>
      </c>
      <c r="BI28" s="63">
        <v>0</v>
      </c>
      <c r="BJ28" s="63">
        <v>0</v>
      </c>
      <c r="BK28" s="62">
        <f t="shared" si="3"/>
        <v>5938.2751699999999</v>
      </c>
      <c r="BL28" s="36">
        <v>2023</v>
      </c>
    </row>
    <row r="29" spans="2:64" ht="52.8" x14ac:dyDescent="0.3">
      <c r="B29" s="19">
        <v>22</v>
      </c>
      <c r="C29" s="22" t="s">
        <v>201</v>
      </c>
      <c r="D29" s="22" t="s">
        <v>202</v>
      </c>
      <c r="E29" s="19" t="s">
        <v>112</v>
      </c>
      <c r="F29" s="22" t="s">
        <v>203</v>
      </c>
      <c r="G29" s="19" t="s">
        <v>76</v>
      </c>
      <c r="H29" s="19" t="s">
        <v>76</v>
      </c>
      <c r="I29" s="19" t="s">
        <v>77</v>
      </c>
      <c r="J29" s="19" t="s">
        <v>148</v>
      </c>
      <c r="K29" s="19">
        <v>57</v>
      </c>
      <c r="L29" s="19">
        <v>11557</v>
      </c>
      <c r="M29" s="19">
        <v>11557</v>
      </c>
      <c r="N29" s="19">
        <v>3508</v>
      </c>
      <c r="O29" s="19">
        <v>2885</v>
      </c>
      <c r="P29" s="19">
        <v>185</v>
      </c>
      <c r="Q29" s="19" t="s">
        <v>154</v>
      </c>
      <c r="R29" s="34"/>
      <c r="S29" s="60">
        <f t="shared" si="0"/>
        <v>10808.91</v>
      </c>
      <c r="T29" s="61">
        <v>10808.91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0">
        <f t="shared" si="1"/>
        <v>9938.6846000000005</v>
      </c>
      <c r="AE29" s="63">
        <v>9938.6846000000005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0">
        <f t="shared" si="2"/>
        <v>870.22540000000038</v>
      </c>
      <c r="AP29" s="63">
        <v>870.22540000000038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2">
        <f t="shared" si="3"/>
        <v>10808.91</v>
      </c>
      <c r="BL29" s="36">
        <v>2021</v>
      </c>
    </row>
    <row r="30" spans="2:64" ht="52.8" x14ac:dyDescent="0.3">
      <c r="B30" s="19">
        <v>23</v>
      </c>
      <c r="C30" s="22" t="s">
        <v>204</v>
      </c>
      <c r="D30" s="22" t="s">
        <v>205</v>
      </c>
      <c r="E30" s="19" t="s">
        <v>112</v>
      </c>
      <c r="F30" s="22" t="s">
        <v>206</v>
      </c>
      <c r="G30" s="19" t="s">
        <v>76</v>
      </c>
      <c r="H30" s="19" t="s">
        <v>76</v>
      </c>
      <c r="I30" s="19" t="s">
        <v>77</v>
      </c>
      <c r="J30" s="19" t="s">
        <v>148</v>
      </c>
      <c r="K30" s="19">
        <v>47.03</v>
      </c>
      <c r="L30" s="19">
        <v>7289</v>
      </c>
      <c r="M30" s="19">
        <v>7289</v>
      </c>
      <c r="N30" s="19">
        <v>2410</v>
      </c>
      <c r="O30" s="19">
        <v>2420</v>
      </c>
      <c r="P30" s="19">
        <v>101</v>
      </c>
      <c r="Q30" s="19" t="s">
        <v>154</v>
      </c>
      <c r="R30" s="34"/>
      <c r="S30" s="60">
        <f t="shared" si="0"/>
        <v>18000</v>
      </c>
      <c r="T30" s="61">
        <v>0</v>
      </c>
      <c r="U30" s="61">
        <v>18000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0">
        <f t="shared" si="1"/>
        <v>16920.001003199999</v>
      </c>
      <c r="AE30" s="63">
        <v>0</v>
      </c>
      <c r="AF30" s="63">
        <v>16920.001003199999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0">
        <f t="shared" si="2"/>
        <v>1079.9989968000018</v>
      </c>
      <c r="AP30" s="63">
        <v>0</v>
      </c>
      <c r="AQ30" s="63">
        <v>1079.9989968000018</v>
      </c>
      <c r="AR30" s="63">
        <v>0</v>
      </c>
      <c r="AS30" s="63">
        <v>0</v>
      </c>
      <c r="AT30" s="63">
        <v>0</v>
      </c>
      <c r="AU30" s="63">
        <v>0</v>
      </c>
      <c r="AV30" s="63">
        <v>0</v>
      </c>
      <c r="AW30" s="63"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v>0</v>
      </c>
      <c r="BH30" s="63">
        <v>0</v>
      </c>
      <c r="BI30" s="63">
        <v>0</v>
      </c>
      <c r="BJ30" s="63">
        <v>0</v>
      </c>
      <c r="BK30" s="62">
        <f t="shared" si="3"/>
        <v>18000</v>
      </c>
      <c r="BL30" s="36">
        <v>2022</v>
      </c>
    </row>
    <row r="31" spans="2:64" ht="52.8" x14ac:dyDescent="0.3">
      <c r="B31" s="19">
        <v>24</v>
      </c>
      <c r="C31" s="22" t="s">
        <v>207</v>
      </c>
      <c r="D31" s="22" t="s">
        <v>208</v>
      </c>
      <c r="E31" s="19" t="s">
        <v>103</v>
      </c>
      <c r="F31" s="22" t="s">
        <v>209</v>
      </c>
      <c r="G31" s="19" t="s">
        <v>77</v>
      </c>
      <c r="H31" s="19" t="s">
        <v>76</v>
      </c>
      <c r="I31" s="19" t="s">
        <v>77</v>
      </c>
      <c r="J31" s="19" t="s">
        <v>148</v>
      </c>
      <c r="K31" s="19">
        <v>73.2</v>
      </c>
      <c r="L31" s="19">
        <v>2090</v>
      </c>
      <c r="M31" s="19">
        <v>2090</v>
      </c>
      <c r="N31" s="19">
        <v>365</v>
      </c>
      <c r="O31" s="19">
        <v>212</v>
      </c>
      <c r="P31" s="19">
        <v>15</v>
      </c>
      <c r="Q31" s="19" t="s">
        <v>96</v>
      </c>
      <c r="R31" s="34"/>
      <c r="S31" s="60">
        <f t="shared" si="0"/>
        <v>10000</v>
      </c>
      <c r="T31" s="61">
        <v>10000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0">
        <f t="shared" si="1"/>
        <v>9194.9</v>
      </c>
      <c r="AE31" s="63">
        <v>9194.9</v>
      </c>
      <c r="AF31" s="63">
        <v>0</v>
      </c>
      <c r="AG31" s="63">
        <v>0</v>
      </c>
      <c r="AH31" s="63">
        <v>0</v>
      </c>
      <c r="AI31" s="63">
        <v>0</v>
      </c>
      <c r="AJ31" s="63">
        <v>0</v>
      </c>
      <c r="AK31" s="63">
        <v>0</v>
      </c>
      <c r="AL31" s="63">
        <v>0</v>
      </c>
      <c r="AM31" s="63">
        <v>0</v>
      </c>
      <c r="AN31" s="63">
        <v>0</v>
      </c>
      <c r="AO31" s="60">
        <f t="shared" si="2"/>
        <v>805.1</v>
      </c>
      <c r="AP31" s="63">
        <v>805.1</v>
      </c>
      <c r="AQ31" s="63">
        <v>0</v>
      </c>
      <c r="AR31" s="63">
        <v>0</v>
      </c>
      <c r="AS31" s="63">
        <v>0</v>
      </c>
      <c r="AT31" s="63">
        <v>0</v>
      </c>
      <c r="AU31" s="63">
        <v>0</v>
      </c>
      <c r="AV31" s="63">
        <v>0</v>
      </c>
      <c r="AW31" s="63">
        <v>0</v>
      </c>
      <c r="AX31" s="63">
        <v>0</v>
      </c>
      <c r="AY31" s="63">
        <v>0</v>
      </c>
      <c r="AZ31" s="63">
        <v>0</v>
      </c>
      <c r="BA31" s="63">
        <v>0</v>
      </c>
      <c r="BB31" s="63">
        <v>0</v>
      </c>
      <c r="BC31" s="63">
        <v>0</v>
      </c>
      <c r="BD31" s="63">
        <v>0</v>
      </c>
      <c r="BE31" s="63">
        <v>0</v>
      </c>
      <c r="BF31" s="63">
        <v>0</v>
      </c>
      <c r="BG31" s="63">
        <v>0</v>
      </c>
      <c r="BH31" s="63">
        <v>0</v>
      </c>
      <c r="BI31" s="63">
        <v>0</v>
      </c>
      <c r="BJ31" s="63">
        <v>0</v>
      </c>
      <c r="BK31" s="62">
        <f t="shared" si="3"/>
        <v>10000</v>
      </c>
      <c r="BL31" s="36">
        <v>2021</v>
      </c>
    </row>
    <row r="32" spans="2:64" ht="52.8" x14ac:dyDescent="0.3">
      <c r="B32" s="19">
        <v>25</v>
      </c>
      <c r="C32" s="22" t="s">
        <v>207</v>
      </c>
      <c r="D32" s="22" t="s">
        <v>210</v>
      </c>
      <c r="E32" s="19" t="s">
        <v>75</v>
      </c>
      <c r="F32" s="22" t="s">
        <v>211</v>
      </c>
      <c r="G32" s="19" t="s">
        <v>76</v>
      </c>
      <c r="H32" s="19" t="s">
        <v>77</v>
      </c>
      <c r="I32" s="19" t="s">
        <v>77</v>
      </c>
      <c r="J32" s="19" t="s">
        <v>148</v>
      </c>
      <c r="K32" s="19">
        <v>50</v>
      </c>
      <c r="L32" s="19">
        <v>35390</v>
      </c>
      <c r="M32" s="19">
        <v>35390</v>
      </c>
      <c r="N32" s="19" t="s">
        <v>77</v>
      </c>
      <c r="O32" s="19">
        <v>553</v>
      </c>
      <c r="P32" s="19">
        <v>77</v>
      </c>
      <c r="Q32" s="19" t="s">
        <v>96</v>
      </c>
      <c r="R32" s="34"/>
      <c r="S32" s="60">
        <f t="shared" si="0"/>
        <v>16147.569919999998</v>
      </c>
      <c r="T32" s="61">
        <v>0</v>
      </c>
      <c r="U32" s="61">
        <v>0</v>
      </c>
      <c r="V32" s="61">
        <v>5250.2349199999999</v>
      </c>
      <c r="W32" s="61">
        <v>10897.334999999999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0">
        <f t="shared" si="1"/>
        <v>15178.715899999999</v>
      </c>
      <c r="AE32" s="63">
        <v>0</v>
      </c>
      <c r="AF32" s="63">
        <v>0</v>
      </c>
      <c r="AG32" s="63">
        <v>4935.2209999999995</v>
      </c>
      <c r="AH32" s="63">
        <v>10243.4949</v>
      </c>
      <c r="AI32" s="63">
        <v>0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0">
        <f t="shared" si="2"/>
        <v>968.85401999999954</v>
      </c>
      <c r="AP32" s="63">
        <v>0</v>
      </c>
      <c r="AQ32" s="63">
        <v>0</v>
      </c>
      <c r="AR32" s="63">
        <v>315.01391999999993</v>
      </c>
      <c r="AS32" s="63">
        <v>653.84009999999967</v>
      </c>
      <c r="AT32" s="63">
        <v>0</v>
      </c>
      <c r="AU32" s="63">
        <v>0</v>
      </c>
      <c r="AV32" s="63">
        <v>0</v>
      </c>
      <c r="AW32" s="63">
        <v>0</v>
      </c>
      <c r="AX32" s="63">
        <v>0</v>
      </c>
      <c r="AY32" s="63">
        <v>0</v>
      </c>
      <c r="AZ32" s="63">
        <v>0</v>
      </c>
      <c r="BA32" s="63">
        <v>0</v>
      </c>
      <c r="BB32" s="63">
        <v>0</v>
      </c>
      <c r="BC32" s="63">
        <v>0</v>
      </c>
      <c r="BD32" s="63">
        <v>0</v>
      </c>
      <c r="BE32" s="63">
        <v>0</v>
      </c>
      <c r="BF32" s="63">
        <v>0</v>
      </c>
      <c r="BG32" s="63">
        <v>0</v>
      </c>
      <c r="BH32" s="63">
        <v>0</v>
      </c>
      <c r="BI32" s="63">
        <v>0</v>
      </c>
      <c r="BJ32" s="63">
        <v>0</v>
      </c>
      <c r="BK32" s="62">
        <f t="shared" si="3"/>
        <v>16147.569919999998</v>
      </c>
      <c r="BL32" s="36">
        <v>2024</v>
      </c>
    </row>
    <row r="33" spans="2:64" ht="52.8" x14ac:dyDescent="0.3">
      <c r="B33" s="19">
        <v>26</v>
      </c>
      <c r="C33" s="22" t="s">
        <v>207</v>
      </c>
      <c r="D33" s="22" t="s">
        <v>212</v>
      </c>
      <c r="E33" s="19" t="s">
        <v>75</v>
      </c>
      <c r="F33" s="22" t="s">
        <v>213</v>
      </c>
      <c r="G33" s="19" t="s">
        <v>77</v>
      </c>
      <c r="H33" s="19" t="s">
        <v>76</v>
      </c>
      <c r="I33" s="19" t="s">
        <v>77</v>
      </c>
      <c r="J33" s="19" t="s">
        <v>148</v>
      </c>
      <c r="K33" s="19">
        <v>60</v>
      </c>
      <c r="L33" s="19">
        <v>3144</v>
      </c>
      <c r="M33" s="19">
        <v>3144</v>
      </c>
      <c r="N33" s="19">
        <v>598</v>
      </c>
      <c r="O33" s="19">
        <v>7298.1</v>
      </c>
      <c r="P33" s="19">
        <v>150</v>
      </c>
      <c r="Q33" s="19" t="s">
        <v>96</v>
      </c>
      <c r="R33" s="34"/>
      <c r="S33" s="60">
        <f t="shared" si="0"/>
        <v>14116.46</v>
      </c>
      <c r="T33" s="61">
        <v>14116.46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0">
        <f t="shared" si="1"/>
        <v>12979.9437</v>
      </c>
      <c r="AE33" s="63">
        <v>12979.9437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0">
        <f t="shared" si="2"/>
        <v>1136.5163000000007</v>
      </c>
      <c r="AP33" s="63">
        <v>1136.5163000000007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0</v>
      </c>
      <c r="AY33" s="63">
        <v>0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0</v>
      </c>
      <c r="BF33" s="63">
        <v>0</v>
      </c>
      <c r="BG33" s="63">
        <v>0</v>
      </c>
      <c r="BH33" s="63">
        <v>0</v>
      </c>
      <c r="BI33" s="63">
        <v>0</v>
      </c>
      <c r="BJ33" s="63">
        <v>0</v>
      </c>
      <c r="BK33" s="62">
        <f t="shared" si="3"/>
        <v>14116.46</v>
      </c>
      <c r="BL33" s="36">
        <v>2021</v>
      </c>
    </row>
    <row r="34" spans="2:64" ht="52.8" x14ac:dyDescent="0.3">
      <c r="B34" s="19">
        <v>27</v>
      </c>
      <c r="C34" s="22" t="s">
        <v>207</v>
      </c>
      <c r="D34" s="22" t="s">
        <v>214</v>
      </c>
      <c r="E34" s="19" t="s">
        <v>112</v>
      </c>
      <c r="F34" s="22" t="s">
        <v>215</v>
      </c>
      <c r="G34" s="19" t="s">
        <v>76</v>
      </c>
      <c r="H34" s="19" t="s">
        <v>77</v>
      </c>
      <c r="I34" s="19" t="s">
        <v>77</v>
      </c>
      <c r="J34" s="19" t="s">
        <v>148</v>
      </c>
      <c r="K34" s="19">
        <v>45.8</v>
      </c>
      <c r="L34" s="19">
        <v>35390</v>
      </c>
      <c r="M34" s="19">
        <v>35390</v>
      </c>
      <c r="N34" s="19">
        <v>8410</v>
      </c>
      <c r="O34" s="19">
        <v>2979.33</v>
      </c>
      <c r="P34" s="19">
        <v>188</v>
      </c>
      <c r="Q34" s="19" t="s">
        <v>154</v>
      </c>
      <c r="R34" s="34"/>
      <c r="S34" s="60">
        <f t="shared" si="0"/>
        <v>16342.118829999999</v>
      </c>
      <c r="T34" s="61">
        <v>0</v>
      </c>
      <c r="U34" s="61">
        <v>10897.333000000001</v>
      </c>
      <c r="V34" s="61">
        <v>5444.7858299999998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0">
        <f t="shared" si="1"/>
        <v>15361.591629999999</v>
      </c>
      <c r="AE34" s="63">
        <v>0</v>
      </c>
      <c r="AF34" s="63">
        <v>10243.49302</v>
      </c>
      <c r="AG34" s="63">
        <v>5118.09861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0">
        <f t="shared" si="2"/>
        <v>980.52720000000022</v>
      </c>
      <c r="AP34" s="63">
        <v>0</v>
      </c>
      <c r="AQ34" s="63">
        <v>653.83998000000042</v>
      </c>
      <c r="AR34" s="63">
        <v>326.68721999999974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63">
        <v>0</v>
      </c>
      <c r="BG34" s="63">
        <v>0</v>
      </c>
      <c r="BH34" s="63">
        <v>0</v>
      </c>
      <c r="BI34" s="63">
        <v>0</v>
      </c>
      <c r="BJ34" s="63">
        <v>0</v>
      </c>
      <c r="BK34" s="62">
        <f t="shared" si="3"/>
        <v>16342.118829999999</v>
      </c>
      <c r="BL34" s="36">
        <v>2023</v>
      </c>
    </row>
    <row r="35" spans="2:64" ht="52.8" x14ac:dyDescent="0.3">
      <c r="B35" s="19">
        <v>28</v>
      </c>
      <c r="C35" s="22" t="s">
        <v>216</v>
      </c>
      <c r="D35" s="22" t="s">
        <v>217</v>
      </c>
      <c r="E35" s="19" t="s">
        <v>112</v>
      </c>
      <c r="F35" s="22" t="s">
        <v>218</v>
      </c>
      <c r="G35" s="19" t="s">
        <v>77</v>
      </c>
      <c r="H35" s="19" t="s">
        <v>76</v>
      </c>
      <c r="I35" s="19" t="s">
        <v>77</v>
      </c>
      <c r="J35" s="19" t="s">
        <v>148</v>
      </c>
      <c r="K35" s="19">
        <v>79</v>
      </c>
      <c r="L35" s="19">
        <v>7623</v>
      </c>
      <c r="M35" s="19">
        <v>7623</v>
      </c>
      <c r="N35" s="19">
        <v>1242</v>
      </c>
      <c r="O35" s="19">
        <v>4077.6</v>
      </c>
      <c r="P35" s="19">
        <v>103</v>
      </c>
      <c r="Q35" s="19" t="s">
        <v>154</v>
      </c>
      <c r="R35" s="34"/>
      <c r="S35" s="60">
        <f t="shared" si="0"/>
        <v>10009.58785</v>
      </c>
      <c r="T35" s="61">
        <v>10009.58785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0">
        <f t="shared" si="1"/>
        <v>9203.7159000000011</v>
      </c>
      <c r="AE35" s="63">
        <v>9203.7159000000011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0">
        <f t="shared" si="2"/>
        <v>805.87194999999929</v>
      </c>
      <c r="AP35" s="63">
        <v>805.87194999999929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2">
        <f t="shared" si="3"/>
        <v>10009.58785</v>
      </c>
      <c r="BL35" s="36">
        <v>2021</v>
      </c>
    </row>
    <row r="36" spans="2:64" ht="52.8" x14ac:dyDescent="0.3">
      <c r="B36" s="19">
        <v>29</v>
      </c>
      <c r="C36" s="22" t="s">
        <v>216</v>
      </c>
      <c r="D36" s="22" t="s">
        <v>219</v>
      </c>
      <c r="E36" s="19" t="s">
        <v>75</v>
      </c>
      <c r="F36" s="22" t="s">
        <v>220</v>
      </c>
      <c r="G36" s="19" t="s">
        <v>77</v>
      </c>
      <c r="H36" s="19" t="s">
        <v>76</v>
      </c>
      <c r="I36" s="19" t="s">
        <v>77</v>
      </c>
      <c r="J36" s="19" t="s">
        <v>148</v>
      </c>
      <c r="K36" s="19">
        <v>79</v>
      </c>
      <c r="L36" s="19">
        <v>5561</v>
      </c>
      <c r="M36" s="19">
        <v>5561</v>
      </c>
      <c r="N36" s="19" t="s">
        <v>77</v>
      </c>
      <c r="O36" s="19">
        <v>1974.6</v>
      </c>
      <c r="P36" s="19">
        <v>120</v>
      </c>
      <c r="Q36" s="19" t="s">
        <v>96</v>
      </c>
      <c r="R36" s="34"/>
      <c r="S36" s="60">
        <f t="shared" si="0"/>
        <v>15274.790789999999</v>
      </c>
      <c r="T36" s="61">
        <v>15274.790789999999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0">
        <f t="shared" si="1"/>
        <v>14045.017300000001</v>
      </c>
      <c r="AE36" s="63">
        <v>14045.017300000001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0">
        <f t="shared" si="2"/>
        <v>1229.7734899999984</v>
      </c>
      <c r="AP36" s="63">
        <v>1229.7734899999984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63">
        <v>0</v>
      </c>
      <c r="BG36" s="63">
        <v>0</v>
      </c>
      <c r="BH36" s="63">
        <v>0</v>
      </c>
      <c r="BI36" s="63">
        <v>0</v>
      </c>
      <c r="BJ36" s="63">
        <v>0</v>
      </c>
      <c r="BK36" s="62">
        <f t="shared" si="3"/>
        <v>15274.790789999999</v>
      </c>
      <c r="BL36" s="36">
        <v>2021</v>
      </c>
    </row>
    <row r="37" spans="2:64" ht="52.8" x14ac:dyDescent="0.3">
      <c r="B37" s="19">
        <v>30</v>
      </c>
      <c r="C37" s="22" t="s">
        <v>216</v>
      </c>
      <c r="D37" s="22" t="s">
        <v>221</v>
      </c>
      <c r="E37" s="19" t="s">
        <v>75</v>
      </c>
      <c r="F37" s="22" t="s">
        <v>222</v>
      </c>
      <c r="G37" s="19" t="s">
        <v>77</v>
      </c>
      <c r="H37" s="19" t="s">
        <v>76</v>
      </c>
      <c r="I37" s="19" t="s">
        <v>77</v>
      </c>
      <c r="J37" s="19" t="s">
        <v>148</v>
      </c>
      <c r="K37" s="19">
        <v>45</v>
      </c>
      <c r="L37" s="19">
        <v>3816</v>
      </c>
      <c r="M37" s="19">
        <v>3816</v>
      </c>
      <c r="N37" s="19">
        <v>959</v>
      </c>
      <c r="O37" s="19">
        <v>492.1</v>
      </c>
      <c r="P37" s="19">
        <v>44</v>
      </c>
      <c r="Q37" s="19" t="s">
        <v>96</v>
      </c>
      <c r="R37" s="34"/>
      <c r="S37" s="60">
        <f t="shared" si="0"/>
        <v>9347.9086800000005</v>
      </c>
      <c r="T37" s="61">
        <v>9347.9086800000005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0">
        <f t="shared" si="1"/>
        <v>8595.3084999999992</v>
      </c>
      <c r="AE37" s="63">
        <v>8595.3084999999992</v>
      </c>
      <c r="AF37" s="63">
        <v>0</v>
      </c>
      <c r="AG37" s="63">
        <v>0</v>
      </c>
      <c r="AH37" s="63">
        <v>0</v>
      </c>
      <c r="AI37" s="63">
        <v>0</v>
      </c>
      <c r="AJ37" s="63">
        <v>0</v>
      </c>
      <c r="AK37" s="63">
        <v>0</v>
      </c>
      <c r="AL37" s="63">
        <v>0</v>
      </c>
      <c r="AM37" s="63">
        <v>0</v>
      </c>
      <c r="AN37" s="63">
        <v>0</v>
      </c>
      <c r="AO37" s="60">
        <f t="shared" si="2"/>
        <v>752.60017999999968</v>
      </c>
      <c r="AP37" s="63">
        <v>752.60017999999968</v>
      </c>
      <c r="AQ37" s="63">
        <v>0</v>
      </c>
      <c r="AR37" s="63">
        <v>0</v>
      </c>
      <c r="AS37" s="63">
        <v>0</v>
      </c>
      <c r="AT37" s="63">
        <v>0</v>
      </c>
      <c r="AU37" s="63">
        <v>0</v>
      </c>
      <c r="AV37" s="63">
        <v>0</v>
      </c>
      <c r="AW37" s="63">
        <v>0</v>
      </c>
      <c r="AX37" s="63">
        <v>0</v>
      </c>
      <c r="AY37" s="63">
        <v>0</v>
      </c>
      <c r="AZ37" s="63">
        <v>0</v>
      </c>
      <c r="BA37" s="63">
        <v>0</v>
      </c>
      <c r="BB37" s="63">
        <v>0</v>
      </c>
      <c r="BC37" s="63">
        <v>0</v>
      </c>
      <c r="BD37" s="63">
        <v>0</v>
      </c>
      <c r="BE37" s="63">
        <v>0</v>
      </c>
      <c r="BF37" s="63">
        <v>0</v>
      </c>
      <c r="BG37" s="63">
        <v>0</v>
      </c>
      <c r="BH37" s="63">
        <v>0</v>
      </c>
      <c r="BI37" s="63">
        <v>0</v>
      </c>
      <c r="BJ37" s="63">
        <v>0</v>
      </c>
      <c r="BK37" s="62">
        <f t="shared" si="3"/>
        <v>9347.9086800000005</v>
      </c>
      <c r="BL37" s="36">
        <v>2021</v>
      </c>
    </row>
    <row r="38" spans="2:64" ht="52.8" x14ac:dyDescent="0.3">
      <c r="B38" s="19">
        <v>31</v>
      </c>
      <c r="C38" s="22" t="s">
        <v>216</v>
      </c>
      <c r="D38" s="22" t="s">
        <v>223</v>
      </c>
      <c r="E38" s="19" t="s">
        <v>75</v>
      </c>
      <c r="F38" s="22" t="s">
        <v>224</v>
      </c>
      <c r="G38" s="19" t="s">
        <v>77</v>
      </c>
      <c r="H38" s="19" t="s">
        <v>76</v>
      </c>
      <c r="I38" s="19" t="s">
        <v>77</v>
      </c>
      <c r="J38" s="19" t="s">
        <v>148</v>
      </c>
      <c r="K38" s="19">
        <v>50</v>
      </c>
      <c r="L38" s="19">
        <v>3816</v>
      </c>
      <c r="M38" s="19">
        <v>3816</v>
      </c>
      <c r="N38" s="19">
        <v>959</v>
      </c>
      <c r="O38" s="19">
        <v>436.6</v>
      </c>
      <c r="P38" s="19">
        <v>144</v>
      </c>
      <c r="Q38" s="19" t="s">
        <v>96</v>
      </c>
      <c r="R38" s="34"/>
      <c r="S38" s="60">
        <f t="shared" si="0"/>
        <v>6160</v>
      </c>
      <c r="T38" s="61">
        <v>0</v>
      </c>
      <c r="U38" s="61">
        <v>6160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0">
        <f t="shared" si="1"/>
        <v>5790.4</v>
      </c>
      <c r="AE38" s="63">
        <v>0</v>
      </c>
      <c r="AF38" s="63">
        <v>5790.4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0">
        <f t="shared" si="2"/>
        <v>369.6</v>
      </c>
      <c r="AP38" s="63">
        <v>0</v>
      </c>
      <c r="AQ38" s="63">
        <v>369.6</v>
      </c>
      <c r="AR38" s="63">
        <v>0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>
        <v>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2">
        <f t="shared" si="3"/>
        <v>6160</v>
      </c>
      <c r="BL38" s="36">
        <v>2022</v>
      </c>
    </row>
    <row r="39" spans="2:64" ht="52.8" x14ac:dyDescent="0.3">
      <c r="B39" s="19">
        <v>32</v>
      </c>
      <c r="C39" s="22" t="s">
        <v>225</v>
      </c>
      <c r="D39" s="22" t="s">
        <v>226</v>
      </c>
      <c r="E39" s="19" t="s">
        <v>75</v>
      </c>
      <c r="F39" s="22" t="s">
        <v>227</v>
      </c>
      <c r="G39" s="19" t="s">
        <v>76</v>
      </c>
      <c r="H39" s="19" t="s">
        <v>77</v>
      </c>
      <c r="I39" s="19" t="s">
        <v>77</v>
      </c>
      <c r="J39" s="19" t="s">
        <v>148</v>
      </c>
      <c r="K39" s="19">
        <v>60</v>
      </c>
      <c r="L39" s="19">
        <v>23146</v>
      </c>
      <c r="M39" s="19">
        <v>23146</v>
      </c>
      <c r="N39" s="19">
        <v>6405</v>
      </c>
      <c r="O39" s="19">
        <v>2623</v>
      </c>
      <c r="P39" s="19">
        <v>82</v>
      </c>
      <c r="Q39" s="19" t="s">
        <v>154</v>
      </c>
      <c r="R39" s="34"/>
      <c r="S39" s="60">
        <f t="shared" si="0"/>
        <v>23552.628189999999</v>
      </c>
      <c r="T39" s="61">
        <v>13890.048000000001</v>
      </c>
      <c r="U39" s="61">
        <v>9662.5801899999988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0">
        <f t="shared" si="1"/>
        <v>21854.586579999999</v>
      </c>
      <c r="AE39" s="63">
        <v>12771.760199999999</v>
      </c>
      <c r="AF39" s="63">
        <v>9082.8263800000004</v>
      </c>
      <c r="AG39" s="63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63">
        <v>0</v>
      </c>
      <c r="AO39" s="60">
        <f t="shared" si="2"/>
        <v>1698.0416099999993</v>
      </c>
      <c r="AP39" s="63">
        <v>1118.2878000000007</v>
      </c>
      <c r="AQ39" s="63">
        <v>579.75380999999868</v>
      </c>
      <c r="AR39" s="63">
        <v>0</v>
      </c>
      <c r="AS39" s="63">
        <v>0</v>
      </c>
      <c r="AT39" s="63">
        <v>0</v>
      </c>
      <c r="AU39" s="63">
        <v>0</v>
      </c>
      <c r="AV39" s="63">
        <v>0</v>
      </c>
      <c r="AW39" s="63">
        <v>0</v>
      </c>
      <c r="AX39" s="63">
        <v>0</v>
      </c>
      <c r="AY39" s="63">
        <v>0</v>
      </c>
      <c r="AZ39" s="63">
        <v>0</v>
      </c>
      <c r="BA39" s="63">
        <v>0</v>
      </c>
      <c r="BB39" s="63">
        <v>0</v>
      </c>
      <c r="BC39" s="63">
        <v>0</v>
      </c>
      <c r="BD39" s="63">
        <v>0</v>
      </c>
      <c r="BE39" s="63">
        <v>0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2">
        <f t="shared" si="3"/>
        <v>23552.628189999999</v>
      </c>
      <c r="BL39" s="36">
        <v>2022</v>
      </c>
    </row>
    <row r="40" spans="2:64" ht="52.8" x14ac:dyDescent="0.3">
      <c r="B40" s="19">
        <v>33</v>
      </c>
      <c r="C40" s="22" t="s">
        <v>228</v>
      </c>
      <c r="D40" s="22" t="s">
        <v>229</v>
      </c>
      <c r="E40" s="19" t="s">
        <v>112</v>
      </c>
      <c r="F40" s="22" t="s">
        <v>230</v>
      </c>
      <c r="G40" s="19" t="s">
        <v>76</v>
      </c>
      <c r="H40" s="19" t="s">
        <v>77</v>
      </c>
      <c r="I40" s="19" t="s">
        <v>77</v>
      </c>
      <c r="J40" s="19" t="s">
        <v>148</v>
      </c>
      <c r="K40" s="19">
        <v>80</v>
      </c>
      <c r="L40" s="19">
        <v>7680</v>
      </c>
      <c r="M40" s="19">
        <v>7680</v>
      </c>
      <c r="N40" s="19">
        <v>1400</v>
      </c>
      <c r="O40" s="19">
        <v>4257</v>
      </c>
      <c r="P40" s="19">
        <v>68</v>
      </c>
      <c r="Q40" s="19" t="s">
        <v>154</v>
      </c>
      <c r="R40" s="34"/>
      <c r="S40" s="60">
        <f t="shared" si="0"/>
        <v>26892.486000000001</v>
      </c>
      <c r="T40" s="61">
        <v>10260.486000000001</v>
      </c>
      <c r="U40" s="61">
        <v>16632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0">
        <f t="shared" si="1"/>
        <v>25068.494200000001</v>
      </c>
      <c r="AE40" s="63">
        <v>9434.4141999999993</v>
      </c>
      <c r="AF40" s="63">
        <v>15634.08</v>
      </c>
      <c r="AG40" s="63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60">
        <f t="shared" si="2"/>
        <v>1823.9918000000007</v>
      </c>
      <c r="AP40" s="63">
        <v>826.07180000000074</v>
      </c>
      <c r="AQ40" s="63">
        <v>997.92</v>
      </c>
      <c r="AR40" s="63">
        <v>0</v>
      </c>
      <c r="AS40" s="63">
        <v>0</v>
      </c>
      <c r="AT40" s="63">
        <v>0</v>
      </c>
      <c r="AU40" s="63">
        <v>0</v>
      </c>
      <c r="AV40" s="63">
        <v>0</v>
      </c>
      <c r="AW40" s="63">
        <v>0</v>
      </c>
      <c r="AX40" s="63">
        <v>0</v>
      </c>
      <c r="AY40" s="63">
        <v>0</v>
      </c>
      <c r="AZ40" s="63">
        <v>0</v>
      </c>
      <c r="BA40" s="63">
        <v>0</v>
      </c>
      <c r="BB40" s="63">
        <v>0</v>
      </c>
      <c r="BC40" s="63">
        <v>0</v>
      </c>
      <c r="BD40" s="63">
        <v>0</v>
      </c>
      <c r="BE40" s="63">
        <v>0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2">
        <f t="shared" si="3"/>
        <v>26892.486000000001</v>
      </c>
      <c r="BL40" s="36">
        <v>2022</v>
      </c>
    </row>
    <row r="41" spans="2:64" ht="52.8" x14ac:dyDescent="0.3">
      <c r="B41" s="19">
        <v>34</v>
      </c>
      <c r="C41" s="22" t="s">
        <v>231</v>
      </c>
      <c r="D41" s="22" t="s">
        <v>232</v>
      </c>
      <c r="E41" s="19" t="s">
        <v>112</v>
      </c>
      <c r="F41" s="22" t="s">
        <v>233</v>
      </c>
      <c r="G41" s="19" t="s">
        <v>76</v>
      </c>
      <c r="H41" s="19" t="s">
        <v>77</v>
      </c>
      <c r="I41" s="19" t="s">
        <v>77</v>
      </c>
      <c r="J41" s="19" t="s">
        <v>148</v>
      </c>
      <c r="K41" s="19">
        <v>79</v>
      </c>
      <c r="L41" s="19">
        <v>24392</v>
      </c>
      <c r="M41" s="19">
        <v>24392</v>
      </c>
      <c r="N41" s="19">
        <v>4910</v>
      </c>
      <c r="O41" s="19">
        <v>1006</v>
      </c>
      <c r="P41" s="19">
        <v>30</v>
      </c>
      <c r="Q41" s="19" t="s">
        <v>154</v>
      </c>
      <c r="R41" s="34"/>
      <c r="S41" s="60">
        <f t="shared" si="0"/>
        <v>9567.4670000000006</v>
      </c>
      <c r="T41" s="61">
        <v>0</v>
      </c>
      <c r="U41" s="61">
        <v>9567.4670000000006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0">
        <f t="shared" si="1"/>
        <v>8993.4189800000004</v>
      </c>
      <c r="AE41" s="63">
        <v>0</v>
      </c>
      <c r="AF41" s="63">
        <v>8993.4189800000004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0">
        <f t="shared" si="2"/>
        <v>574.0480199999995</v>
      </c>
      <c r="AP41" s="63">
        <v>0</v>
      </c>
      <c r="AQ41" s="63">
        <v>574.0480199999995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2">
        <f t="shared" si="3"/>
        <v>9567.4670000000006</v>
      </c>
      <c r="BL41" s="36">
        <v>2022</v>
      </c>
    </row>
    <row r="42" spans="2:64" ht="52.8" x14ac:dyDescent="0.3">
      <c r="B42" s="19">
        <v>35</v>
      </c>
      <c r="C42" s="22" t="s">
        <v>231</v>
      </c>
      <c r="D42" s="22" t="s">
        <v>234</v>
      </c>
      <c r="E42" s="19" t="s">
        <v>105</v>
      </c>
      <c r="F42" s="22" t="s">
        <v>235</v>
      </c>
      <c r="G42" s="19" t="s">
        <v>76</v>
      </c>
      <c r="H42" s="19" t="s">
        <v>77</v>
      </c>
      <c r="I42" s="19" t="s">
        <v>77</v>
      </c>
      <c r="J42" s="19" t="s">
        <v>148</v>
      </c>
      <c r="K42" s="19">
        <v>80</v>
      </c>
      <c r="L42" s="19">
        <v>2264</v>
      </c>
      <c r="M42" s="19">
        <v>2264</v>
      </c>
      <c r="N42" s="19">
        <v>2264</v>
      </c>
      <c r="O42" s="19">
        <v>309</v>
      </c>
      <c r="P42" s="19">
        <v>87</v>
      </c>
      <c r="Q42" s="19" t="s">
        <v>96</v>
      </c>
      <c r="R42" s="34"/>
      <c r="S42" s="60">
        <f t="shared" si="0"/>
        <v>3234</v>
      </c>
      <c r="T42" s="61">
        <v>0</v>
      </c>
      <c r="U42" s="61">
        <v>0</v>
      </c>
      <c r="V42" s="61">
        <v>3234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0">
        <f t="shared" si="1"/>
        <v>3039.96</v>
      </c>
      <c r="AE42" s="63">
        <v>0</v>
      </c>
      <c r="AF42" s="63">
        <v>0</v>
      </c>
      <c r="AG42" s="63">
        <v>3039.96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0">
        <f t="shared" si="2"/>
        <v>194.04</v>
      </c>
      <c r="AP42" s="63">
        <v>0</v>
      </c>
      <c r="AQ42" s="63">
        <v>0</v>
      </c>
      <c r="AR42" s="63">
        <v>194.04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2">
        <f t="shared" si="3"/>
        <v>3234</v>
      </c>
      <c r="BL42" s="36">
        <v>2023</v>
      </c>
    </row>
    <row r="43" spans="2:64" ht="52.8" x14ac:dyDescent="0.3">
      <c r="B43" s="19">
        <v>36</v>
      </c>
      <c r="C43" s="22" t="s">
        <v>231</v>
      </c>
      <c r="D43" s="22" t="s">
        <v>236</v>
      </c>
      <c r="E43" s="19" t="s">
        <v>112</v>
      </c>
      <c r="F43" s="22" t="s">
        <v>237</v>
      </c>
      <c r="G43" s="19" t="s">
        <v>76</v>
      </c>
      <c r="H43" s="19" t="s">
        <v>77</v>
      </c>
      <c r="I43" s="19" t="s">
        <v>77</v>
      </c>
      <c r="J43" s="19" t="s">
        <v>148</v>
      </c>
      <c r="K43" s="19">
        <v>80</v>
      </c>
      <c r="L43" s="19">
        <v>8623</v>
      </c>
      <c r="M43" s="19">
        <v>8623</v>
      </c>
      <c r="N43" s="19">
        <v>4910</v>
      </c>
      <c r="O43" s="19">
        <v>965</v>
      </c>
      <c r="P43" s="19">
        <v>25</v>
      </c>
      <c r="Q43" s="19" t="s">
        <v>154</v>
      </c>
      <c r="R43" s="34"/>
      <c r="S43" s="60">
        <f t="shared" si="0"/>
        <v>17089.240679999999</v>
      </c>
      <c r="T43" s="61">
        <v>0</v>
      </c>
      <c r="U43" s="61">
        <v>0</v>
      </c>
      <c r="V43" s="61">
        <v>7089.2406799999999</v>
      </c>
      <c r="W43" s="61">
        <v>10000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0">
        <f t="shared" si="1"/>
        <v>16063.886</v>
      </c>
      <c r="AE43" s="63">
        <v>0</v>
      </c>
      <c r="AF43" s="63">
        <v>0</v>
      </c>
      <c r="AG43" s="63">
        <v>6663.8860000000004</v>
      </c>
      <c r="AH43" s="63">
        <v>9400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0">
        <f t="shared" si="2"/>
        <v>1025.3546799999997</v>
      </c>
      <c r="AP43" s="63">
        <v>0</v>
      </c>
      <c r="AQ43" s="63">
        <v>0</v>
      </c>
      <c r="AR43" s="63">
        <v>425.35467999999969</v>
      </c>
      <c r="AS43" s="63">
        <v>600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2">
        <f t="shared" si="3"/>
        <v>17089.240679999999</v>
      </c>
      <c r="BL43" s="36">
        <v>2024</v>
      </c>
    </row>
    <row r="44" spans="2:64" ht="52.8" x14ac:dyDescent="0.3">
      <c r="B44" s="19">
        <v>37</v>
      </c>
      <c r="C44" s="22" t="s">
        <v>238</v>
      </c>
      <c r="D44" s="22" t="s">
        <v>239</v>
      </c>
      <c r="E44" s="19" t="s">
        <v>75</v>
      </c>
      <c r="F44" s="22" t="s">
        <v>240</v>
      </c>
      <c r="G44" s="19" t="s">
        <v>76</v>
      </c>
      <c r="H44" s="19" t="s">
        <v>76</v>
      </c>
      <c r="I44" s="19" t="s">
        <v>76</v>
      </c>
      <c r="J44" s="19" t="s">
        <v>148</v>
      </c>
      <c r="K44" s="19">
        <v>40</v>
      </c>
      <c r="L44" s="19">
        <v>2376</v>
      </c>
      <c r="M44" s="19">
        <v>2376</v>
      </c>
      <c r="N44" s="19">
        <v>1256</v>
      </c>
      <c r="O44" s="19">
        <v>347</v>
      </c>
      <c r="P44" s="19">
        <v>75</v>
      </c>
      <c r="Q44" s="19" t="s">
        <v>96</v>
      </c>
      <c r="R44" s="34"/>
      <c r="S44" s="60">
        <f t="shared" si="0"/>
        <v>4964.1899999999996</v>
      </c>
      <c r="T44" s="61">
        <v>0</v>
      </c>
      <c r="U44" s="61">
        <v>0</v>
      </c>
      <c r="V44" s="61">
        <v>4964.1899999999996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0">
        <f t="shared" si="1"/>
        <v>4666.3389999999999</v>
      </c>
      <c r="AE44" s="63">
        <v>0</v>
      </c>
      <c r="AF44" s="63">
        <v>0</v>
      </c>
      <c r="AG44" s="63">
        <v>4666.3389999999999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0">
        <f t="shared" si="2"/>
        <v>297.851</v>
      </c>
      <c r="AP44" s="63">
        <v>0</v>
      </c>
      <c r="AQ44" s="63">
        <v>0</v>
      </c>
      <c r="AR44" s="63">
        <v>297.851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2">
        <f t="shared" si="3"/>
        <v>4964.1899999999996</v>
      </c>
      <c r="BL44" s="36">
        <v>2023</v>
      </c>
    </row>
    <row r="45" spans="2:64" ht="52.8" x14ac:dyDescent="0.3">
      <c r="B45" s="19">
        <v>38</v>
      </c>
      <c r="C45" s="22" t="s">
        <v>238</v>
      </c>
      <c r="D45" s="22" t="s">
        <v>241</v>
      </c>
      <c r="E45" s="19" t="s">
        <v>112</v>
      </c>
      <c r="F45" s="22" t="s">
        <v>242</v>
      </c>
      <c r="G45" s="19" t="s">
        <v>76</v>
      </c>
      <c r="H45" s="19" t="s">
        <v>76</v>
      </c>
      <c r="I45" s="19" t="s">
        <v>76</v>
      </c>
      <c r="J45" s="19" t="s">
        <v>148</v>
      </c>
      <c r="K45" s="19">
        <v>59</v>
      </c>
      <c r="L45" s="19">
        <v>2376</v>
      </c>
      <c r="M45" s="19">
        <v>2376</v>
      </c>
      <c r="N45" s="19">
        <v>1256</v>
      </c>
      <c r="O45" s="19">
        <v>633</v>
      </c>
      <c r="P45" s="19">
        <v>26</v>
      </c>
      <c r="Q45" s="19" t="s">
        <v>154</v>
      </c>
      <c r="R45" s="34"/>
      <c r="S45" s="60">
        <f t="shared" si="0"/>
        <v>5859.0121899999995</v>
      </c>
      <c r="T45" s="61">
        <v>0</v>
      </c>
      <c r="U45" s="61">
        <v>2000</v>
      </c>
      <c r="V45" s="61">
        <v>3859.0121899999999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0">
        <f t="shared" si="1"/>
        <v>5507.4709999999995</v>
      </c>
      <c r="AE45" s="63">
        <v>0</v>
      </c>
      <c r="AF45" s="63">
        <v>1880</v>
      </c>
      <c r="AG45" s="63">
        <v>3627.471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60">
        <f t="shared" si="2"/>
        <v>351.54118999999992</v>
      </c>
      <c r="AP45" s="63">
        <v>0</v>
      </c>
      <c r="AQ45" s="63">
        <v>120</v>
      </c>
      <c r="AR45" s="63">
        <v>231.54118999999994</v>
      </c>
      <c r="AS45" s="63">
        <v>0</v>
      </c>
      <c r="AT45" s="63">
        <v>0</v>
      </c>
      <c r="AU45" s="63">
        <v>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63">
        <v>0</v>
      </c>
      <c r="BE45" s="63">
        <v>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2">
        <f t="shared" si="3"/>
        <v>5859.0121899999995</v>
      </c>
      <c r="BL45" s="36">
        <v>2023</v>
      </c>
    </row>
    <row r="46" spans="2:64" ht="52.8" x14ac:dyDescent="0.3">
      <c r="B46" s="19">
        <v>39</v>
      </c>
      <c r="C46" s="22" t="s">
        <v>243</v>
      </c>
      <c r="D46" s="22" t="s">
        <v>244</v>
      </c>
      <c r="E46" s="19" t="s">
        <v>112</v>
      </c>
      <c r="F46" s="22" t="s">
        <v>245</v>
      </c>
      <c r="G46" s="19" t="s">
        <v>76</v>
      </c>
      <c r="H46" s="19" t="s">
        <v>77</v>
      </c>
      <c r="I46" s="19" t="s">
        <v>76</v>
      </c>
      <c r="J46" s="19" t="s">
        <v>148</v>
      </c>
      <c r="K46" s="19">
        <v>41</v>
      </c>
      <c r="L46" s="19">
        <v>6832</v>
      </c>
      <c r="M46" s="19">
        <v>6832</v>
      </c>
      <c r="N46" s="19">
        <v>1380</v>
      </c>
      <c r="O46" s="19">
        <v>657</v>
      </c>
      <c r="P46" s="19">
        <v>50</v>
      </c>
      <c r="Q46" s="19" t="s">
        <v>154</v>
      </c>
      <c r="R46" s="34"/>
      <c r="S46" s="60">
        <f t="shared" si="0"/>
        <v>5548.0195899999999</v>
      </c>
      <c r="T46" s="61">
        <v>0</v>
      </c>
      <c r="U46" s="61">
        <v>0</v>
      </c>
      <c r="V46" s="61">
        <v>5548.0195899999999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0">
        <f t="shared" si="1"/>
        <v>5215.1379999999999</v>
      </c>
      <c r="AE46" s="63">
        <v>0</v>
      </c>
      <c r="AF46" s="63">
        <v>0</v>
      </c>
      <c r="AG46" s="63">
        <v>5215.1379999999999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0">
        <f t="shared" si="2"/>
        <v>332.88158999999985</v>
      </c>
      <c r="AP46" s="63">
        <v>0</v>
      </c>
      <c r="AQ46" s="63">
        <v>0</v>
      </c>
      <c r="AR46" s="63">
        <v>332.88158999999985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2">
        <f t="shared" si="3"/>
        <v>5548.0195899999999</v>
      </c>
      <c r="BL46" s="36">
        <v>2023</v>
      </c>
    </row>
    <row r="47" spans="2:64" ht="52.8" x14ac:dyDescent="0.3">
      <c r="B47" s="19">
        <v>40</v>
      </c>
      <c r="C47" s="22" t="s">
        <v>246</v>
      </c>
      <c r="D47" s="22" t="s">
        <v>247</v>
      </c>
      <c r="E47" s="19" t="s">
        <v>112</v>
      </c>
      <c r="F47" s="22" t="s">
        <v>248</v>
      </c>
      <c r="G47" s="19" t="s">
        <v>76</v>
      </c>
      <c r="H47" s="19" t="s">
        <v>76</v>
      </c>
      <c r="I47" s="19" t="s">
        <v>77</v>
      </c>
      <c r="J47" s="19" t="s">
        <v>148</v>
      </c>
      <c r="K47" s="19">
        <v>64</v>
      </c>
      <c r="L47" s="19">
        <v>16416</v>
      </c>
      <c r="M47" s="19">
        <v>16416</v>
      </c>
      <c r="N47" s="19">
        <v>4007</v>
      </c>
      <c r="O47" s="19">
        <v>2217</v>
      </c>
      <c r="P47" s="19">
        <v>83</v>
      </c>
      <c r="Q47" s="19" t="s">
        <v>154</v>
      </c>
      <c r="R47" s="34"/>
      <c r="S47" s="60">
        <f t="shared" si="0"/>
        <v>29163.476999999999</v>
      </c>
      <c r="T47" s="61">
        <v>14000</v>
      </c>
      <c r="U47" s="61">
        <v>15163.477000000001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0">
        <f t="shared" si="1"/>
        <v>27126.52938</v>
      </c>
      <c r="AE47" s="63">
        <v>12872.86</v>
      </c>
      <c r="AF47" s="63">
        <v>14253.669380000001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0">
        <f t="shared" si="2"/>
        <v>2036.9476199999992</v>
      </c>
      <c r="AP47" s="63">
        <v>1127.1400000000001</v>
      </c>
      <c r="AQ47" s="63">
        <v>909.80761999999913</v>
      </c>
      <c r="AR47" s="63">
        <v>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>
        <v>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2">
        <f t="shared" si="3"/>
        <v>29163.476999999999</v>
      </c>
      <c r="BL47" s="36">
        <v>2022</v>
      </c>
    </row>
    <row r="48" spans="2:64" ht="52.8" x14ac:dyDescent="0.3">
      <c r="B48" s="19">
        <v>41</v>
      </c>
      <c r="C48" s="22" t="s">
        <v>249</v>
      </c>
      <c r="D48" s="22" t="s">
        <v>250</v>
      </c>
      <c r="E48" s="19"/>
      <c r="F48" s="22" t="s">
        <v>251</v>
      </c>
      <c r="G48" s="19" t="s">
        <v>76</v>
      </c>
      <c r="H48" s="19" t="s">
        <v>76</v>
      </c>
      <c r="I48" s="19" t="s">
        <v>77</v>
      </c>
      <c r="J48" s="19" t="s">
        <v>148</v>
      </c>
      <c r="K48" s="19">
        <v>52.2</v>
      </c>
      <c r="L48" s="19">
        <v>5677</v>
      </c>
      <c r="M48" s="19">
        <v>5677</v>
      </c>
      <c r="N48" s="19">
        <v>1375</v>
      </c>
      <c r="O48" s="19">
        <v>3196</v>
      </c>
      <c r="P48" s="19">
        <v>167</v>
      </c>
      <c r="Q48" s="19" t="s">
        <v>96</v>
      </c>
      <c r="R48" s="34"/>
      <c r="S48" s="60">
        <f t="shared" si="0"/>
        <v>5000</v>
      </c>
      <c r="T48" s="61">
        <v>5000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0">
        <f t="shared" si="1"/>
        <v>4597.45</v>
      </c>
      <c r="AE48" s="63">
        <v>4597.45</v>
      </c>
      <c r="AF48" s="63">
        <v>0</v>
      </c>
      <c r="AG48" s="63">
        <v>0</v>
      </c>
      <c r="AH48" s="63">
        <v>0</v>
      </c>
      <c r="AI48" s="63">
        <v>0</v>
      </c>
      <c r="AJ48" s="63">
        <v>0</v>
      </c>
      <c r="AK48" s="63">
        <v>0</v>
      </c>
      <c r="AL48" s="63">
        <v>0</v>
      </c>
      <c r="AM48" s="63">
        <v>0</v>
      </c>
      <c r="AN48" s="63">
        <v>0</v>
      </c>
      <c r="AO48" s="60">
        <f t="shared" si="2"/>
        <v>402.55</v>
      </c>
      <c r="AP48" s="63">
        <v>402.55</v>
      </c>
      <c r="AQ48" s="63">
        <v>0</v>
      </c>
      <c r="AR48" s="63">
        <v>0</v>
      </c>
      <c r="AS48" s="63">
        <v>0</v>
      </c>
      <c r="AT48" s="63">
        <v>0</v>
      </c>
      <c r="AU48" s="63">
        <v>0</v>
      </c>
      <c r="AV48" s="63">
        <v>0</v>
      </c>
      <c r="AW48" s="63">
        <v>0</v>
      </c>
      <c r="AX48" s="63">
        <v>0</v>
      </c>
      <c r="AY48" s="63">
        <v>0</v>
      </c>
      <c r="AZ48" s="63">
        <v>0</v>
      </c>
      <c r="BA48" s="63">
        <v>0</v>
      </c>
      <c r="BB48" s="63">
        <v>0</v>
      </c>
      <c r="BC48" s="63">
        <v>0</v>
      </c>
      <c r="BD48" s="63">
        <v>0</v>
      </c>
      <c r="BE48" s="63">
        <v>0</v>
      </c>
      <c r="BF48" s="63">
        <v>0</v>
      </c>
      <c r="BG48" s="63">
        <v>0</v>
      </c>
      <c r="BH48" s="63">
        <v>0</v>
      </c>
      <c r="BI48" s="63">
        <v>0</v>
      </c>
      <c r="BJ48" s="63">
        <v>0</v>
      </c>
      <c r="BK48" s="62">
        <f t="shared" si="3"/>
        <v>5000</v>
      </c>
      <c r="BL48" s="36">
        <v>2021</v>
      </c>
    </row>
    <row r="49" spans="2:65" ht="52.8" x14ac:dyDescent="0.3">
      <c r="B49" s="19">
        <v>42</v>
      </c>
      <c r="C49" s="22" t="s">
        <v>249</v>
      </c>
      <c r="D49" s="22" t="s">
        <v>252</v>
      </c>
      <c r="E49" s="19" t="s">
        <v>103</v>
      </c>
      <c r="F49" s="22" t="s">
        <v>253</v>
      </c>
      <c r="G49" s="19" t="s">
        <v>77</v>
      </c>
      <c r="H49" s="19" t="s">
        <v>76</v>
      </c>
      <c r="I49" s="19" t="s">
        <v>77</v>
      </c>
      <c r="J49" s="19" t="s">
        <v>148</v>
      </c>
      <c r="K49" s="19">
        <v>56</v>
      </c>
      <c r="L49" s="19">
        <v>1145</v>
      </c>
      <c r="M49" s="19">
        <v>1145</v>
      </c>
      <c r="N49" s="19">
        <v>248</v>
      </c>
      <c r="O49" s="19">
        <v>770</v>
      </c>
      <c r="P49" s="19">
        <v>15</v>
      </c>
      <c r="Q49" s="19" t="s">
        <v>96</v>
      </c>
      <c r="R49" s="34"/>
      <c r="S49" s="60">
        <f t="shared" si="0"/>
        <v>6819.97</v>
      </c>
      <c r="T49" s="61">
        <v>0</v>
      </c>
      <c r="U49" s="61">
        <v>6819.97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0">
        <f t="shared" si="1"/>
        <v>6410.7717999999995</v>
      </c>
      <c r="AE49" s="63">
        <v>0</v>
      </c>
      <c r="AF49" s="63">
        <v>6410.7717999999995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0">
        <f t="shared" si="2"/>
        <v>409.19820000000021</v>
      </c>
      <c r="AP49" s="63">
        <v>0</v>
      </c>
      <c r="AQ49" s="63">
        <v>409.19820000000021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2">
        <f t="shared" si="3"/>
        <v>6819.97</v>
      </c>
      <c r="BL49" s="36">
        <v>2022</v>
      </c>
    </row>
    <row r="50" spans="2:65" ht="52.8" x14ac:dyDescent="0.3">
      <c r="B50" s="19">
        <v>43</v>
      </c>
      <c r="C50" s="22" t="s">
        <v>254</v>
      </c>
      <c r="D50" s="22" t="s">
        <v>255</v>
      </c>
      <c r="E50" s="19" t="s">
        <v>75</v>
      </c>
      <c r="F50" s="22" t="s">
        <v>256</v>
      </c>
      <c r="G50" s="19" t="s">
        <v>76</v>
      </c>
      <c r="H50" s="19" t="s">
        <v>77</v>
      </c>
      <c r="I50" s="19" t="s">
        <v>76</v>
      </c>
      <c r="J50" s="19" t="s">
        <v>148</v>
      </c>
      <c r="K50" s="19">
        <v>42</v>
      </c>
      <c r="L50" s="19">
        <v>2341</v>
      </c>
      <c r="M50" s="19">
        <v>2341</v>
      </c>
      <c r="N50" s="19">
        <v>520</v>
      </c>
      <c r="O50" s="19">
        <v>913.4</v>
      </c>
      <c r="P50" s="19">
        <v>365</v>
      </c>
      <c r="Q50" s="19" t="s">
        <v>96</v>
      </c>
      <c r="R50" s="34"/>
      <c r="S50" s="60">
        <f t="shared" si="0"/>
        <v>9561.7439999999988</v>
      </c>
      <c r="T50" s="61">
        <v>5000</v>
      </c>
      <c r="U50" s="61">
        <v>4561.7439999999997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0">
        <f t="shared" si="1"/>
        <v>8885.4893599999996</v>
      </c>
      <c r="AE50" s="63">
        <v>4597.45</v>
      </c>
      <c r="AF50" s="63">
        <v>4288.0393600000007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0">
        <f t="shared" si="2"/>
        <v>676.25463999999965</v>
      </c>
      <c r="AP50" s="63">
        <v>402.55</v>
      </c>
      <c r="AQ50" s="63">
        <v>273.70463999999964</v>
      </c>
      <c r="AR50" s="63">
        <v>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2">
        <f t="shared" si="3"/>
        <v>9561.7439999999988</v>
      </c>
      <c r="BL50" s="36">
        <v>2022</v>
      </c>
    </row>
    <row r="51" spans="2:65" ht="52.8" x14ac:dyDescent="0.3">
      <c r="B51" s="19">
        <v>44</v>
      </c>
      <c r="C51" s="22" t="s">
        <v>254</v>
      </c>
      <c r="D51" s="22" t="s">
        <v>257</v>
      </c>
      <c r="E51" s="19" t="s">
        <v>112</v>
      </c>
      <c r="F51" s="22" t="s">
        <v>258</v>
      </c>
      <c r="G51" s="19" t="s">
        <v>76</v>
      </c>
      <c r="H51" s="19" t="s">
        <v>77</v>
      </c>
      <c r="I51" s="19" t="s">
        <v>76</v>
      </c>
      <c r="J51" s="19" t="s">
        <v>148</v>
      </c>
      <c r="K51" s="19">
        <v>50</v>
      </c>
      <c r="L51" s="19">
        <v>2341</v>
      </c>
      <c r="M51" s="19">
        <v>2341</v>
      </c>
      <c r="N51" s="19">
        <v>520</v>
      </c>
      <c r="O51" s="19">
        <v>846</v>
      </c>
      <c r="P51" s="19">
        <v>4</v>
      </c>
      <c r="Q51" s="19" t="s">
        <v>154</v>
      </c>
      <c r="R51" s="34"/>
      <c r="S51" s="60">
        <f t="shared" si="0"/>
        <v>20291</v>
      </c>
      <c r="T51" s="61">
        <v>0</v>
      </c>
      <c r="U51" s="61">
        <v>0</v>
      </c>
      <c r="V51" s="61">
        <v>10291</v>
      </c>
      <c r="W51" s="61">
        <v>10000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0">
        <f t="shared" si="1"/>
        <v>19073.54</v>
      </c>
      <c r="AE51" s="63">
        <v>0</v>
      </c>
      <c r="AF51" s="63">
        <v>0</v>
      </c>
      <c r="AG51" s="63">
        <v>9673.5400000000009</v>
      </c>
      <c r="AH51" s="63">
        <v>9400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0">
        <f t="shared" si="2"/>
        <v>1217.46</v>
      </c>
      <c r="AP51" s="63">
        <v>0</v>
      </c>
      <c r="AQ51" s="63">
        <v>0</v>
      </c>
      <c r="AR51" s="63">
        <v>617.46</v>
      </c>
      <c r="AS51" s="63">
        <v>600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2">
        <f t="shared" si="3"/>
        <v>20291</v>
      </c>
      <c r="BL51" s="36">
        <v>2024</v>
      </c>
    </row>
    <row r="52" spans="2:65" ht="52.8" x14ac:dyDescent="0.3">
      <c r="B52" s="19">
        <v>45</v>
      </c>
      <c r="C52" s="22" t="s">
        <v>254</v>
      </c>
      <c r="D52" s="22" t="s">
        <v>259</v>
      </c>
      <c r="E52" s="19" t="s">
        <v>112</v>
      </c>
      <c r="F52" s="22" t="s">
        <v>260</v>
      </c>
      <c r="G52" s="19" t="s">
        <v>76</v>
      </c>
      <c r="H52" s="19" t="s">
        <v>77</v>
      </c>
      <c r="I52" s="19" t="s">
        <v>76</v>
      </c>
      <c r="J52" s="19" t="s">
        <v>148</v>
      </c>
      <c r="K52" s="19">
        <v>50</v>
      </c>
      <c r="L52" s="19">
        <v>2341</v>
      </c>
      <c r="M52" s="19">
        <v>2341</v>
      </c>
      <c r="N52" s="19">
        <v>520</v>
      </c>
      <c r="O52" s="19">
        <v>542</v>
      </c>
      <c r="P52" s="19">
        <v>20</v>
      </c>
      <c r="Q52" s="19" t="s">
        <v>154</v>
      </c>
      <c r="R52" s="34"/>
      <c r="S52" s="60">
        <f t="shared" si="0"/>
        <v>10523.46</v>
      </c>
      <c r="T52" s="61">
        <v>0</v>
      </c>
      <c r="U52" s="61">
        <v>0</v>
      </c>
      <c r="V52" s="61">
        <v>5000</v>
      </c>
      <c r="W52" s="61">
        <v>5523.46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0">
        <f t="shared" si="1"/>
        <v>9892.0524000000005</v>
      </c>
      <c r="AE52" s="63">
        <v>0</v>
      </c>
      <c r="AF52" s="63">
        <v>0</v>
      </c>
      <c r="AG52" s="63">
        <v>4700</v>
      </c>
      <c r="AH52" s="63">
        <v>5192.0524000000005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0">
        <f t="shared" si="2"/>
        <v>631.40759999999955</v>
      </c>
      <c r="AP52" s="63">
        <v>0</v>
      </c>
      <c r="AQ52" s="63">
        <v>0</v>
      </c>
      <c r="AR52" s="63">
        <v>300</v>
      </c>
      <c r="AS52" s="63">
        <v>331.4075999999996</v>
      </c>
      <c r="AT52" s="63">
        <v>0</v>
      </c>
      <c r="AU52" s="63">
        <v>0</v>
      </c>
      <c r="AV52" s="63">
        <v>0</v>
      </c>
      <c r="AW52" s="63">
        <v>0</v>
      </c>
      <c r="AX52" s="63">
        <v>0</v>
      </c>
      <c r="AY52" s="63">
        <v>0</v>
      </c>
      <c r="AZ52" s="63">
        <v>0</v>
      </c>
      <c r="BA52" s="63">
        <v>0</v>
      </c>
      <c r="BB52" s="63">
        <v>0</v>
      </c>
      <c r="BC52" s="63">
        <v>0</v>
      </c>
      <c r="BD52" s="63">
        <v>0</v>
      </c>
      <c r="BE52" s="63">
        <v>0</v>
      </c>
      <c r="BF52" s="63">
        <v>0</v>
      </c>
      <c r="BG52" s="63">
        <v>0</v>
      </c>
      <c r="BH52" s="63">
        <v>0</v>
      </c>
      <c r="BI52" s="63">
        <v>0</v>
      </c>
      <c r="BJ52" s="63">
        <v>0</v>
      </c>
      <c r="BK52" s="62">
        <f t="shared" si="3"/>
        <v>10523.46</v>
      </c>
      <c r="BL52" s="36">
        <v>2024</v>
      </c>
    </row>
    <row r="53" spans="2:65" ht="52.8" x14ac:dyDescent="0.3">
      <c r="B53" s="19">
        <v>46</v>
      </c>
      <c r="C53" s="22" t="s">
        <v>254</v>
      </c>
      <c r="D53" s="22" t="s">
        <v>261</v>
      </c>
      <c r="E53" s="19" t="s">
        <v>112</v>
      </c>
      <c r="F53" s="22" t="s">
        <v>262</v>
      </c>
      <c r="G53" s="19" t="s">
        <v>76</v>
      </c>
      <c r="H53" s="19" t="s">
        <v>77</v>
      </c>
      <c r="I53" s="19" t="s">
        <v>76</v>
      </c>
      <c r="J53" s="19" t="s">
        <v>148</v>
      </c>
      <c r="K53" s="19">
        <v>80</v>
      </c>
      <c r="L53" s="19">
        <v>2341</v>
      </c>
      <c r="M53" s="19">
        <v>2341</v>
      </c>
      <c r="N53" s="19">
        <v>520</v>
      </c>
      <c r="O53" s="19">
        <v>1164.8</v>
      </c>
      <c r="P53" s="19">
        <v>20</v>
      </c>
      <c r="Q53" s="19" t="s">
        <v>154</v>
      </c>
      <c r="R53" s="34"/>
      <c r="S53" s="60">
        <f t="shared" si="0"/>
        <v>12979.057710000001</v>
      </c>
      <c r="T53" s="61">
        <v>5000</v>
      </c>
      <c r="U53" s="61">
        <v>7979.05771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0">
        <f t="shared" si="1"/>
        <v>12097.76425</v>
      </c>
      <c r="AE53" s="63">
        <v>4597.45</v>
      </c>
      <c r="AF53" s="63">
        <v>7500.3142500000004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0">
        <f t="shared" si="2"/>
        <v>881.29345999999998</v>
      </c>
      <c r="AP53" s="63">
        <v>402.55</v>
      </c>
      <c r="AQ53" s="63">
        <v>478.74345999999997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2">
        <f t="shared" si="3"/>
        <v>12979.057710000001</v>
      </c>
      <c r="BL53" s="36">
        <v>2022</v>
      </c>
    </row>
    <row r="54" spans="2:65" ht="52.8" x14ac:dyDescent="0.3">
      <c r="B54" s="19">
        <v>47</v>
      </c>
      <c r="C54" s="22" t="s">
        <v>263</v>
      </c>
      <c r="D54" s="22" t="s">
        <v>264</v>
      </c>
      <c r="E54" s="19" t="s">
        <v>105</v>
      </c>
      <c r="F54" s="22" t="s">
        <v>265</v>
      </c>
      <c r="G54" s="19" t="s">
        <v>76</v>
      </c>
      <c r="H54" s="19" t="s">
        <v>77</v>
      </c>
      <c r="I54" s="19" t="s">
        <v>77</v>
      </c>
      <c r="J54" s="19" t="s">
        <v>148</v>
      </c>
      <c r="K54" s="19">
        <v>49</v>
      </c>
      <c r="L54" s="19">
        <v>9385</v>
      </c>
      <c r="M54" s="19">
        <v>9385</v>
      </c>
      <c r="N54" s="19">
        <v>2860</v>
      </c>
      <c r="O54" s="19">
        <v>564</v>
      </c>
      <c r="P54" s="19">
        <v>105</v>
      </c>
      <c r="Q54" s="19" t="s">
        <v>96</v>
      </c>
      <c r="R54" s="34"/>
      <c r="S54" s="60">
        <f t="shared" si="0"/>
        <v>4968.05</v>
      </c>
      <c r="T54" s="61">
        <v>4968.05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0">
        <f t="shared" si="1"/>
        <v>4568.0722000000005</v>
      </c>
      <c r="AE54" s="63">
        <v>4568.0722000000005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0">
        <f t="shared" si="2"/>
        <v>399.97779999999983</v>
      </c>
      <c r="AP54" s="63">
        <v>399.97779999999983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63">
        <v>0</v>
      </c>
      <c r="BG54" s="63">
        <v>0</v>
      </c>
      <c r="BH54" s="63">
        <v>0</v>
      </c>
      <c r="BI54" s="63">
        <v>0</v>
      </c>
      <c r="BJ54" s="63">
        <v>0</v>
      </c>
      <c r="BK54" s="62">
        <f t="shared" si="3"/>
        <v>4968.05</v>
      </c>
      <c r="BL54" s="36">
        <v>2021</v>
      </c>
    </row>
    <row r="55" spans="2:65" ht="52.8" x14ac:dyDescent="0.3">
      <c r="B55" s="19">
        <v>48</v>
      </c>
      <c r="C55" s="22" t="s">
        <v>263</v>
      </c>
      <c r="D55" s="22" t="s">
        <v>266</v>
      </c>
      <c r="E55" s="19" t="s">
        <v>75</v>
      </c>
      <c r="F55" s="22" t="s">
        <v>267</v>
      </c>
      <c r="G55" s="19" t="s">
        <v>77</v>
      </c>
      <c r="H55" s="19" t="s">
        <v>77</v>
      </c>
      <c r="I55" s="19" t="s">
        <v>77</v>
      </c>
      <c r="J55" s="19" t="s">
        <v>148</v>
      </c>
      <c r="K55" s="19">
        <v>80</v>
      </c>
      <c r="L55" s="19">
        <v>4921</v>
      </c>
      <c r="M55" s="19">
        <v>4921</v>
      </c>
      <c r="N55" s="19">
        <v>1160</v>
      </c>
      <c r="O55" s="19">
        <v>2385</v>
      </c>
      <c r="P55" s="19">
        <v>150</v>
      </c>
      <c r="Q55" s="19" t="s">
        <v>96</v>
      </c>
      <c r="R55" s="34"/>
      <c r="S55" s="60">
        <f t="shared" si="0"/>
        <v>53067.995719999999</v>
      </c>
      <c r="T55" s="61">
        <v>25778.724920000001</v>
      </c>
      <c r="U55" s="61">
        <v>23249.515469999998</v>
      </c>
      <c r="V55" s="61">
        <v>4039.75533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0">
        <f t="shared" si="1"/>
        <v>49355.194240000004</v>
      </c>
      <c r="AE55" s="63">
        <v>23703.279699999999</v>
      </c>
      <c r="AF55" s="63">
        <v>21854.544539999999</v>
      </c>
      <c r="AG55" s="63">
        <v>3797.37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0">
        <f t="shared" si="2"/>
        <v>3712.8014800000019</v>
      </c>
      <c r="AP55" s="63">
        <v>2075.4452200000023</v>
      </c>
      <c r="AQ55" s="63">
        <v>1394.9709299999997</v>
      </c>
      <c r="AR55" s="63">
        <v>242.38533000000007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63">
        <v>0</v>
      </c>
      <c r="BG55" s="63">
        <v>0</v>
      </c>
      <c r="BH55" s="63">
        <v>0</v>
      </c>
      <c r="BI55" s="63">
        <v>0</v>
      </c>
      <c r="BJ55" s="63">
        <v>0</v>
      </c>
      <c r="BK55" s="62">
        <f t="shared" si="3"/>
        <v>53067.995719999999</v>
      </c>
      <c r="BL55" s="36">
        <v>2023</v>
      </c>
    </row>
    <row r="56" spans="2:65" ht="52.8" x14ac:dyDescent="0.3">
      <c r="B56" s="19">
        <v>49</v>
      </c>
      <c r="C56" s="22" t="s">
        <v>263</v>
      </c>
      <c r="D56" s="22" t="s">
        <v>268</v>
      </c>
      <c r="E56" s="19" t="s">
        <v>75</v>
      </c>
      <c r="F56" s="22" t="s">
        <v>269</v>
      </c>
      <c r="G56" s="19" t="s">
        <v>77</v>
      </c>
      <c r="H56" s="19" t="s">
        <v>77</v>
      </c>
      <c r="I56" s="19" t="s">
        <v>77</v>
      </c>
      <c r="J56" s="19" t="s">
        <v>148</v>
      </c>
      <c r="K56" s="19">
        <v>80</v>
      </c>
      <c r="L56" s="19">
        <v>1514</v>
      </c>
      <c r="M56" s="19">
        <v>1514</v>
      </c>
      <c r="N56" s="19">
        <v>865</v>
      </c>
      <c r="O56" s="19">
        <v>1527</v>
      </c>
      <c r="P56" s="19">
        <v>50</v>
      </c>
      <c r="Q56" s="19" t="s">
        <v>96</v>
      </c>
      <c r="R56" s="34"/>
      <c r="S56" s="60">
        <f t="shared" si="0"/>
        <v>20295.29753</v>
      </c>
      <c r="T56" s="61">
        <v>0</v>
      </c>
      <c r="U56" s="61">
        <v>11000</v>
      </c>
      <c r="V56" s="61">
        <v>9295.2975299999998</v>
      </c>
      <c r="W56" s="61">
        <v>0</v>
      </c>
      <c r="X56" s="61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0">
        <f t="shared" si="1"/>
        <v>19077.580000000002</v>
      </c>
      <c r="AE56" s="63">
        <v>0</v>
      </c>
      <c r="AF56" s="63">
        <v>10340</v>
      </c>
      <c r="AG56" s="63">
        <v>8737.58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0">
        <f t="shared" si="2"/>
        <v>1217.7175299999994</v>
      </c>
      <c r="AP56" s="63">
        <v>0</v>
      </c>
      <c r="AQ56" s="63">
        <v>660</v>
      </c>
      <c r="AR56" s="63">
        <v>557.71752999999933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0</v>
      </c>
      <c r="BC56" s="63">
        <v>0</v>
      </c>
      <c r="BD56" s="63">
        <v>0</v>
      </c>
      <c r="BE56" s="63">
        <v>0</v>
      </c>
      <c r="BF56" s="63">
        <v>0</v>
      </c>
      <c r="BG56" s="63">
        <v>0</v>
      </c>
      <c r="BH56" s="63">
        <v>0</v>
      </c>
      <c r="BI56" s="63">
        <v>0</v>
      </c>
      <c r="BJ56" s="63">
        <v>0</v>
      </c>
      <c r="BK56" s="62">
        <f t="shared" si="3"/>
        <v>20295.29753</v>
      </c>
      <c r="BL56" s="36">
        <v>2023</v>
      </c>
    </row>
    <row r="57" spans="2:65" ht="52.8" x14ac:dyDescent="0.3">
      <c r="B57" s="19">
        <v>50</v>
      </c>
      <c r="C57" s="22" t="s">
        <v>263</v>
      </c>
      <c r="D57" s="22" t="s">
        <v>270</v>
      </c>
      <c r="E57" s="19" t="s">
        <v>75</v>
      </c>
      <c r="F57" s="22" t="s">
        <v>271</v>
      </c>
      <c r="G57" s="19" t="s">
        <v>76</v>
      </c>
      <c r="H57" s="19" t="s">
        <v>77</v>
      </c>
      <c r="I57" s="19" t="s">
        <v>77</v>
      </c>
      <c r="J57" s="19" t="s">
        <v>148</v>
      </c>
      <c r="K57" s="19">
        <v>80</v>
      </c>
      <c r="L57" s="19">
        <v>10942</v>
      </c>
      <c r="M57" s="19">
        <v>10942</v>
      </c>
      <c r="N57" s="19" t="s">
        <v>77</v>
      </c>
      <c r="O57" s="19">
        <v>1703</v>
      </c>
      <c r="P57" s="19">
        <v>265</v>
      </c>
      <c r="Q57" s="19" t="s">
        <v>96</v>
      </c>
      <c r="R57" s="34"/>
      <c r="S57" s="60">
        <f t="shared" si="0"/>
        <v>26275.958460000002</v>
      </c>
      <c r="T57" s="61">
        <v>0</v>
      </c>
      <c r="U57" s="61">
        <v>0</v>
      </c>
      <c r="V57" s="61">
        <v>3000</v>
      </c>
      <c r="W57" s="61">
        <v>17275.958460000002</v>
      </c>
      <c r="X57" s="61">
        <v>6000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0">
        <f t="shared" si="1"/>
        <v>24699.400949999999</v>
      </c>
      <c r="AE57" s="63">
        <v>0</v>
      </c>
      <c r="AF57" s="63">
        <v>0</v>
      </c>
      <c r="AG57" s="63">
        <v>2820</v>
      </c>
      <c r="AH57" s="63">
        <v>16239.400949999999</v>
      </c>
      <c r="AI57" s="63">
        <v>5640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0">
        <f t="shared" si="2"/>
        <v>1576.5575100000017</v>
      </c>
      <c r="AP57" s="63">
        <v>0</v>
      </c>
      <c r="AQ57" s="63">
        <v>0</v>
      </c>
      <c r="AR57" s="63">
        <v>180</v>
      </c>
      <c r="AS57" s="63">
        <v>1036.5575100000017</v>
      </c>
      <c r="AT57" s="63">
        <v>360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63">
        <v>0</v>
      </c>
      <c r="BE57" s="63">
        <v>0</v>
      </c>
      <c r="BF57" s="63">
        <v>0</v>
      </c>
      <c r="BG57" s="63">
        <v>0</v>
      </c>
      <c r="BH57" s="63">
        <v>0</v>
      </c>
      <c r="BI57" s="63">
        <v>0</v>
      </c>
      <c r="BJ57" s="63">
        <v>0</v>
      </c>
      <c r="BK57" s="62">
        <f t="shared" si="3"/>
        <v>26275.958460000002</v>
      </c>
      <c r="BL57" s="36">
        <v>2025</v>
      </c>
    </row>
    <row r="58" spans="2:65" ht="66" x14ac:dyDescent="0.3">
      <c r="B58" s="19">
        <v>51</v>
      </c>
      <c r="C58" s="22" t="s">
        <v>263</v>
      </c>
      <c r="D58" s="22" t="s">
        <v>272</v>
      </c>
      <c r="E58" s="19" t="s">
        <v>112</v>
      </c>
      <c r="F58" s="22" t="s">
        <v>273</v>
      </c>
      <c r="G58" s="19" t="s">
        <v>76</v>
      </c>
      <c r="H58" s="19" t="s">
        <v>77</v>
      </c>
      <c r="I58" s="19" t="s">
        <v>77</v>
      </c>
      <c r="J58" s="19" t="s">
        <v>148</v>
      </c>
      <c r="K58" s="19">
        <v>41</v>
      </c>
      <c r="L58" s="19">
        <v>9385</v>
      </c>
      <c r="M58" s="19">
        <v>9385</v>
      </c>
      <c r="N58" s="19">
        <v>2860</v>
      </c>
      <c r="O58" s="19">
        <v>3300</v>
      </c>
      <c r="P58" s="19">
        <v>50</v>
      </c>
      <c r="Q58" s="19" t="s">
        <v>154</v>
      </c>
      <c r="R58" s="34"/>
      <c r="S58" s="60">
        <f t="shared" si="0"/>
        <v>15717.66481</v>
      </c>
      <c r="T58" s="61">
        <v>0</v>
      </c>
      <c r="U58" s="61">
        <v>0</v>
      </c>
      <c r="V58" s="61">
        <v>2998.8338100000001</v>
      </c>
      <c r="W58" s="61">
        <v>12718.831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0">
        <f t="shared" si="1"/>
        <v>14774.604000000001</v>
      </c>
      <c r="AE58" s="63">
        <v>0</v>
      </c>
      <c r="AF58" s="63">
        <v>0</v>
      </c>
      <c r="AG58" s="63">
        <v>2818.904</v>
      </c>
      <c r="AH58" s="63">
        <v>11955.7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0">
        <f t="shared" si="2"/>
        <v>943.06081000000006</v>
      </c>
      <c r="AP58" s="63">
        <v>0</v>
      </c>
      <c r="AQ58" s="63">
        <v>0</v>
      </c>
      <c r="AR58" s="63">
        <v>179.92981000000006</v>
      </c>
      <c r="AS58" s="63">
        <v>763.13099999999997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>
        <v>0</v>
      </c>
      <c r="BF58" s="63">
        <v>0</v>
      </c>
      <c r="BG58" s="63">
        <v>0</v>
      </c>
      <c r="BH58" s="63">
        <v>0</v>
      </c>
      <c r="BI58" s="63">
        <v>0</v>
      </c>
      <c r="BJ58" s="63">
        <v>0</v>
      </c>
      <c r="BK58" s="62">
        <f t="shared" si="3"/>
        <v>15717.66481</v>
      </c>
      <c r="BL58" s="36">
        <v>2024</v>
      </c>
    </row>
    <row r="59" spans="2:65" ht="52.8" x14ac:dyDescent="0.3">
      <c r="B59" s="19">
        <v>52</v>
      </c>
      <c r="C59" s="22" t="s">
        <v>274</v>
      </c>
      <c r="D59" s="22" t="s">
        <v>275</v>
      </c>
      <c r="E59" s="19" t="s">
        <v>112</v>
      </c>
      <c r="F59" s="22" t="s">
        <v>276</v>
      </c>
      <c r="G59" s="19" t="s">
        <v>76</v>
      </c>
      <c r="H59" s="19" t="s">
        <v>76</v>
      </c>
      <c r="I59" s="19" t="s">
        <v>77</v>
      </c>
      <c r="J59" s="19" t="s">
        <v>148</v>
      </c>
      <c r="K59" s="19">
        <v>51</v>
      </c>
      <c r="L59" s="19">
        <v>10202</v>
      </c>
      <c r="M59" s="19">
        <v>10202</v>
      </c>
      <c r="N59" s="19">
        <v>3512</v>
      </c>
      <c r="O59" s="19">
        <v>2258</v>
      </c>
      <c r="P59" s="19">
        <v>50</v>
      </c>
      <c r="Q59" s="19" t="s">
        <v>154</v>
      </c>
      <c r="R59" s="34"/>
      <c r="S59" s="60">
        <f t="shared" si="0"/>
        <v>14339.13571</v>
      </c>
      <c r="T59" s="61">
        <v>14339.13571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0">
        <f t="shared" si="1"/>
        <v>13184.691800000001</v>
      </c>
      <c r="AE59" s="63">
        <v>13184.691800000001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0">
        <f t="shared" si="2"/>
        <v>1154.4439100000002</v>
      </c>
      <c r="AP59" s="63">
        <v>1154.4439100000002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63">
        <v>0</v>
      </c>
      <c r="BG59" s="63">
        <v>0</v>
      </c>
      <c r="BH59" s="63">
        <v>0</v>
      </c>
      <c r="BI59" s="63">
        <v>0</v>
      </c>
      <c r="BJ59" s="63">
        <v>0</v>
      </c>
      <c r="BK59" s="62">
        <f t="shared" si="3"/>
        <v>14339.13571</v>
      </c>
      <c r="BL59" s="36">
        <v>2021</v>
      </c>
    </row>
    <row r="60" spans="2:65" ht="66" x14ac:dyDescent="0.3">
      <c r="B60" s="19">
        <v>53</v>
      </c>
      <c r="C60" s="22" t="s">
        <v>277</v>
      </c>
      <c r="D60" s="22" t="s">
        <v>278</v>
      </c>
      <c r="E60" s="19" t="s">
        <v>112</v>
      </c>
      <c r="F60" s="22" t="s">
        <v>279</v>
      </c>
      <c r="G60" s="19" t="s">
        <v>76</v>
      </c>
      <c r="H60" s="19" t="s">
        <v>76</v>
      </c>
      <c r="I60" s="19" t="s">
        <v>76</v>
      </c>
      <c r="J60" s="19" t="s">
        <v>148</v>
      </c>
      <c r="K60" s="19">
        <v>80</v>
      </c>
      <c r="L60" s="19">
        <v>1877</v>
      </c>
      <c r="M60" s="19">
        <v>1877</v>
      </c>
      <c r="N60" s="19">
        <v>629</v>
      </c>
      <c r="O60" s="19">
        <v>650</v>
      </c>
      <c r="P60" s="19">
        <v>15</v>
      </c>
      <c r="Q60" s="19" t="s">
        <v>154</v>
      </c>
      <c r="R60" s="34"/>
      <c r="S60" s="60">
        <f t="shared" si="0"/>
        <v>9395.8270000000011</v>
      </c>
      <c r="T60" s="61">
        <v>0</v>
      </c>
      <c r="U60" s="61">
        <v>2575.857</v>
      </c>
      <c r="V60" s="61">
        <v>6819.97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0">
        <f t="shared" si="1"/>
        <v>8832.0785799999994</v>
      </c>
      <c r="AE60" s="63">
        <v>0</v>
      </c>
      <c r="AF60" s="63">
        <v>2421.3065799999999</v>
      </c>
      <c r="AG60" s="63">
        <v>6410.7719999999999</v>
      </c>
      <c r="AH60" s="63">
        <v>0</v>
      </c>
      <c r="AI60" s="63">
        <v>0</v>
      </c>
      <c r="AJ60" s="63">
        <v>0</v>
      </c>
      <c r="AK60" s="63">
        <v>0</v>
      </c>
      <c r="AL60" s="63">
        <v>0</v>
      </c>
      <c r="AM60" s="63">
        <v>0</v>
      </c>
      <c r="AN60" s="63">
        <v>0</v>
      </c>
      <c r="AO60" s="60">
        <f t="shared" si="2"/>
        <v>563.7484199999999</v>
      </c>
      <c r="AP60" s="63">
        <v>0</v>
      </c>
      <c r="AQ60" s="63">
        <v>154.55041999999992</v>
      </c>
      <c r="AR60" s="63">
        <v>409.19799999999998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63">
        <v>0</v>
      </c>
      <c r="BG60" s="63">
        <v>0</v>
      </c>
      <c r="BH60" s="63">
        <v>0</v>
      </c>
      <c r="BI60" s="63">
        <v>0</v>
      </c>
      <c r="BJ60" s="63">
        <v>0</v>
      </c>
      <c r="BK60" s="62">
        <f t="shared" si="3"/>
        <v>9395.8270000000011</v>
      </c>
      <c r="BL60" s="36">
        <v>2023</v>
      </c>
    </row>
    <row r="61" spans="2:65" ht="39.6" x14ac:dyDescent="0.3">
      <c r="B61" s="19">
        <v>54</v>
      </c>
      <c r="C61" s="22" t="s">
        <v>280</v>
      </c>
      <c r="D61" s="22" t="s">
        <v>281</v>
      </c>
      <c r="E61" s="19" t="s">
        <v>75</v>
      </c>
      <c r="F61" s="22" t="s">
        <v>282</v>
      </c>
      <c r="G61" s="19" t="s">
        <v>77</v>
      </c>
      <c r="H61" s="19" t="s">
        <v>76</v>
      </c>
      <c r="I61" s="19" t="s">
        <v>77</v>
      </c>
      <c r="J61" s="19" t="s">
        <v>148</v>
      </c>
      <c r="K61" s="19">
        <v>42</v>
      </c>
      <c r="L61" s="19">
        <v>1679</v>
      </c>
      <c r="M61" s="19">
        <v>1679</v>
      </c>
      <c r="N61" s="19">
        <v>409</v>
      </c>
      <c r="O61" s="19">
        <v>157.5</v>
      </c>
      <c r="P61" s="19">
        <v>15</v>
      </c>
      <c r="Q61" s="19" t="s">
        <v>96</v>
      </c>
      <c r="R61" s="34"/>
      <c r="S61" s="60">
        <f t="shared" si="0"/>
        <v>1540</v>
      </c>
      <c r="T61" s="61">
        <v>1540</v>
      </c>
      <c r="U61" s="61">
        <v>0</v>
      </c>
      <c r="V61" s="61">
        <v>0</v>
      </c>
      <c r="W61" s="61">
        <v>0</v>
      </c>
      <c r="X61" s="61">
        <v>0</v>
      </c>
      <c r="Y61" s="61">
        <v>0</v>
      </c>
      <c r="Z61" s="61">
        <v>0</v>
      </c>
      <c r="AA61" s="61">
        <v>0</v>
      </c>
      <c r="AB61" s="61">
        <v>0</v>
      </c>
      <c r="AC61" s="61">
        <v>0</v>
      </c>
      <c r="AD61" s="60">
        <f t="shared" si="1"/>
        <v>1416.0145</v>
      </c>
      <c r="AE61" s="63">
        <v>1416.0145</v>
      </c>
      <c r="AF61" s="63">
        <v>0</v>
      </c>
      <c r="AG61" s="63">
        <v>0</v>
      </c>
      <c r="AH61" s="63">
        <v>0</v>
      </c>
      <c r="AI61" s="63">
        <v>0</v>
      </c>
      <c r="AJ61" s="63">
        <v>0</v>
      </c>
      <c r="AK61" s="63">
        <v>0</v>
      </c>
      <c r="AL61" s="63">
        <v>0</v>
      </c>
      <c r="AM61" s="63">
        <v>0</v>
      </c>
      <c r="AN61" s="63">
        <v>0</v>
      </c>
      <c r="AO61" s="60">
        <f t="shared" si="2"/>
        <v>123.9855</v>
      </c>
      <c r="AP61" s="63">
        <v>123.9855</v>
      </c>
      <c r="AQ61" s="63">
        <v>0</v>
      </c>
      <c r="AR61" s="63">
        <v>0</v>
      </c>
      <c r="AS61" s="63">
        <v>0</v>
      </c>
      <c r="AT61" s="63">
        <v>0</v>
      </c>
      <c r="AU61" s="63">
        <v>0</v>
      </c>
      <c r="AV61" s="63">
        <v>0</v>
      </c>
      <c r="AW61" s="63">
        <v>0</v>
      </c>
      <c r="AX61" s="63">
        <v>0</v>
      </c>
      <c r="AY61" s="63">
        <v>0</v>
      </c>
      <c r="AZ61" s="63">
        <v>0</v>
      </c>
      <c r="BA61" s="63">
        <v>0</v>
      </c>
      <c r="BB61" s="63">
        <v>0</v>
      </c>
      <c r="BC61" s="63">
        <v>0</v>
      </c>
      <c r="BD61" s="63">
        <v>0</v>
      </c>
      <c r="BE61" s="63">
        <v>0</v>
      </c>
      <c r="BF61" s="63">
        <v>0</v>
      </c>
      <c r="BG61" s="63">
        <v>0</v>
      </c>
      <c r="BH61" s="63">
        <v>0</v>
      </c>
      <c r="BI61" s="63">
        <v>0</v>
      </c>
      <c r="BJ61" s="63">
        <v>0</v>
      </c>
      <c r="BK61" s="62">
        <f t="shared" si="3"/>
        <v>1540</v>
      </c>
      <c r="BL61" s="36">
        <v>2021</v>
      </c>
    </row>
    <row r="62" spans="2:65" ht="39.6" x14ac:dyDescent="0.3">
      <c r="B62" s="19">
        <v>55</v>
      </c>
      <c r="C62" s="22" t="s">
        <v>283</v>
      </c>
      <c r="D62" s="22" t="s">
        <v>284</v>
      </c>
      <c r="E62" s="19" t="s">
        <v>75</v>
      </c>
      <c r="F62" s="22" t="s">
        <v>285</v>
      </c>
      <c r="G62" s="19" t="s">
        <v>77</v>
      </c>
      <c r="H62" s="19" t="s">
        <v>76</v>
      </c>
      <c r="I62" s="19" t="s">
        <v>77</v>
      </c>
      <c r="J62" s="19" t="s">
        <v>148</v>
      </c>
      <c r="K62" s="19">
        <v>78</v>
      </c>
      <c r="L62" s="19">
        <v>5169</v>
      </c>
      <c r="M62" s="19">
        <v>5169</v>
      </c>
      <c r="N62" s="19">
        <v>2250</v>
      </c>
      <c r="O62" s="19">
        <v>591</v>
      </c>
      <c r="P62" s="19">
        <v>68</v>
      </c>
      <c r="Q62" s="19" t="s">
        <v>96</v>
      </c>
      <c r="R62" s="34"/>
      <c r="S62" s="60">
        <f t="shared" si="0"/>
        <v>12273.15</v>
      </c>
      <c r="T62" s="61">
        <v>12273.15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0">
        <f t="shared" si="1"/>
        <v>11284.915800000001</v>
      </c>
      <c r="AE62" s="63">
        <v>11284.915800000001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0">
        <f t="shared" si="2"/>
        <v>988.2341999999993</v>
      </c>
      <c r="AP62" s="63">
        <v>988.2341999999993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0</v>
      </c>
      <c r="BD62" s="63">
        <v>0</v>
      </c>
      <c r="BE62" s="63">
        <v>0</v>
      </c>
      <c r="BF62" s="63">
        <v>0</v>
      </c>
      <c r="BG62" s="63">
        <v>0</v>
      </c>
      <c r="BH62" s="63">
        <v>0</v>
      </c>
      <c r="BI62" s="63">
        <v>0</v>
      </c>
      <c r="BJ62" s="63">
        <v>0</v>
      </c>
      <c r="BK62" s="62">
        <f t="shared" si="3"/>
        <v>12273.15</v>
      </c>
      <c r="BL62" s="36">
        <v>2021</v>
      </c>
    </row>
    <row r="63" spans="2:65" ht="105.6" x14ac:dyDescent="0.3">
      <c r="B63" s="19">
        <v>56</v>
      </c>
      <c r="C63" s="22" t="s">
        <v>286</v>
      </c>
      <c r="D63" s="22" t="s">
        <v>287</v>
      </c>
      <c r="E63" s="19" t="s">
        <v>75</v>
      </c>
      <c r="F63" s="22" t="s">
        <v>288</v>
      </c>
      <c r="G63" s="19" t="s">
        <v>76</v>
      </c>
      <c r="H63" s="19" t="s">
        <v>76</v>
      </c>
      <c r="I63" s="19" t="s">
        <v>76</v>
      </c>
      <c r="J63" s="19" t="s">
        <v>289</v>
      </c>
      <c r="K63" s="19">
        <v>46</v>
      </c>
      <c r="L63" s="19">
        <v>1555</v>
      </c>
      <c r="M63" s="19">
        <v>1555</v>
      </c>
      <c r="N63" s="19">
        <v>555</v>
      </c>
      <c r="O63" s="19">
        <v>356</v>
      </c>
      <c r="P63" s="19" t="s">
        <v>290</v>
      </c>
      <c r="Q63" s="19" t="s">
        <v>291</v>
      </c>
      <c r="R63" s="34" t="s">
        <v>292</v>
      </c>
      <c r="S63" s="60">
        <f t="shared" si="0"/>
        <v>12268.569700000002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12268.569700000002</v>
      </c>
      <c r="AA63" s="61">
        <v>0</v>
      </c>
      <c r="AB63" s="61">
        <v>0</v>
      </c>
      <c r="AC63" s="61">
        <v>0</v>
      </c>
      <c r="AD63" s="60">
        <f t="shared" si="1"/>
        <v>11287.084130000001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11287.084130000001</v>
      </c>
      <c r="AL63" s="63">
        <v>0</v>
      </c>
      <c r="AM63" s="63">
        <v>0</v>
      </c>
      <c r="AN63" s="63">
        <v>0</v>
      </c>
      <c r="AO63" s="60">
        <f t="shared" si="2"/>
        <v>981.48556999999994</v>
      </c>
      <c r="AP63" s="63">
        <v>0</v>
      </c>
      <c r="AQ63" s="63">
        <v>0</v>
      </c>
      <c r="AR63" s="63">
        <v>0</v>
      </c>
      <c r="AS63" s="63">
        <v>0</v>
      </c>
      <c r="AT63" s="63">
        <v>0</v>
      </c>
      <c r="AU63" s="63">
        <v>0</v>
      </c>
      <c r="AV63" s="63">
        <v>981.48556999999994</v>
      </c>
      <c r="AW63" s="63">
        <v>0</v>
      </c>
      <c r="AX63" s="63">
        <v>0</v>
      </c>
      <c r="AY63" s="63">
        <v>0</v>
      </c>
      <c r="AZ63" s="63">
        <v>0</v>
      </c>
      <c r="BA63" s="63">
        <v>0</v>
      </c>
      <c r="BB63" s="63">
        <v>0</v>
      </c>
      <c r="BC63" s="63">
        <v>0</v>
      </c>
      <c r="BD63" s="63">
        <v>0</v>
      </c>
      <c r="BE63" s="63">
        <v>0</v>
      </c>
      <c r="BF63" s="63">
        <v>0</v>
      </c>
      <c r="BG63" s="63">
        <v>0</v>
      </c>
      <c r="BH63" s="63">
        <v>0</v>
      </c>
      <c r="BI63" s="63">
        <v>0</v>
      </c>
      <c r="BJ63" s="63">
        <v>0</v>
      </c>
      <c r="BK63" s="62">
        <f t="shared" si="3"/>
        <v>12268.569700000002</v>
      </c>
      <c r="BL63" s="36">
        <v>2027</v>
      </c>
      <c r="BM63">
        <v>390021</v>
      </c>
    </row>
    <row r="64" spans="2:65" ht="66" x14ac:dyDescent="0.3">
      <c r="B64" s="19">
        <v>57</v>
      </c>
      <c r="C64" s="22" t="s">
        <v>293</v>
      </c>
      <c r="D64" s="22" t="s">
        <v>294</v>
      </c>
      <c r="E64" s="19" t="s">
        <v>105</v>
      </c>
      <c r="F64" s="22" t="s">
        <v>295</v>
      </c>
      <c r="G64" s="19" t="s">
        <v>76</v>
      </c>
      <c r="H64" s="19" t="s">
        <v>77</v>
      </c>
      <c r="I64" s="19" t="s">
        <v>76</v>
      </c>
      <c r="J64" s="19" t="s">
        <v>296</v>
      </c>
      <c r="K64" s="19">
        <v>60</v>
      </c>
      <c r="L64" s="19">
        <v>1600</v>
      </c>
      <c r="M64" s="19">
        <v>1600</v>
      </c>
      <c r="N64" s="19">
        <v>1600</v>
      </c>
      <c r="O64" s="19">
        <v>285</v>
      </c>
      <c r="P64" s="19" t="s">
        <v>297</v>
      </c>
      <c r="Q64" s="19" t="s">
        <v>291</v>
      </c>
      <c r="R64" s="34"/>
      <c r="S64" s="60">
        <f t="shared" si="0"/>
        <v>32688.172039999998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32688.172039999998</v>
      </c>
      <c r="Z64" s="61">
        <v>0</v>
      </c>
      <c r="AA64" s="61">
        <v>0</v>
      </c>
      <c r="AB64" s="61">
        <v>0</v>
      </c>
      <c r="AC64" s="61">
        <v>0</v>
      </c>
      <c r="AD64" s="60">
        <f t="shared" si="1"/>
        <v>30400</v>
      </c>
      <c r="AE64" s="63">
        <v>0</v>
      </c>
      <c r="AF64" s="63">
        <v>0</v>
      </c>
      <c r="AG64" s="63">
        <v>0</v>
      </c>
      <c r="AH64" s="63">
        <v>0</v>
      </c>
      <c r="AI64" s="63">
        <v>0</v>
      </c>
      <c r="AJ64" s="63">
        <v>30400</v>
      </c>
      <c r="AK64" s="63">
        <v>0</v>
      </c>
      <c r="AL64" s="63">
        <v>0</v>
      </c>
      <c r="AM64" s="63">
        <v>0</v>
      </c>
      <c r="AN64" s="63">
        <v>0</v>
      </c>
      <c r="AO64" s="60">
        <f t="shared" si="2"/>
        <v>2288.1720399999999</v>
      </c>
      <c r="AP64" s="63">
        <v>0</v>
      </c>
      <c r="AQ64" s="63">
        <v>0</v>
      </c>
      <c r="AR64" s="63">
        <v>0</v>
      </c>
      <c r="AS64" s="63">
        <v>0</v>
      </c>
      <c r="AT64" s="63">
        <v>0</v>
      </c>
      <c r="AU64" s="63">
        <v>2288.1720399999999</v>
      </c>
      <c r="AV64" s="63">
        <v>0</v>
      </c>
      <c r="AW64" s="63">
        <v>0</v>
      </c>
      <c r="AX64" s="63">
        <v>0</v>
      </c>
      <c r="AY64" s="63">
        <v>0</v>
      </c>
      <c r="AZ64" s="63">
        <v>0</v>
      </c>
      <c r="BA64" s="63">
        <v>0</v>
      </c>
      <c r="BB64" s="63">
        <v>0</v>
      </c>
      <c r="BC64" s="63">
        <v>0</v>
      </c>
      <c r="BD64" s="63">
        <v>0</v>
      </c>
      <c r="BE64" s="63">
        <v>0</v>
      </c>
      <c r="BF64" s="63">
        <v>0</v>
      </c>
      <c r="BG64" s="63">
        <v>0</v>
      </c>
      <c r="BH64" s="63">
        <v>0</v>
      </c>
      <c r="BI64" s="63">
        <v>0</v>
      </c>
      <c r="BJ64" s="63">
        <v>0</v>
      </c>
      <c r="BK64" s="62">
        <f t="shared" si="3"/>
        <v>32688.172039999998</v>
      </c>
      <c r="BL64" s="36">
        <v>2026</v>
      </c>
      <c r="BM64">
        <v>387969</v>
      </c>
    </row>
    <row r="65" spans="2:65" ht="66" x14ac:dyDescent="0.3">
      <c r="B65" s="19">
        <v>58</v>
      </c>
      <c r="C65" s="22" t="s">
        <v>298</v>
      </c>
      <c r="D65" s="22" t="s">
        <v>299</v>
      </c>
      <c r="E65" s="19" t="s">
        <v>112</v>
      </c>
      <c r="F65" s="22" t="s">
        <v>300</v>
      </c>
      <c r="G65" s="19" t="s">
        <v>77</v>
      </c>
      <c r="H65" s="19" t="s">
        <v>77</v>
      </c>
      <c r="I65" s="19" t="s">
        <v>77</v>
      </c>
      <c r="J65" s="19" t="s">
        <v>296</v>
      </c>
      <c r="K65" s="19">
        <v>65</v>
      </c>
      <c r="L65" s="19">
        <v>12578</v>
      </c>
      <c r="M65" s="19">
        <v>12578</v>
      </c>
      <c r="N65" s="19">
        <v>2903</v>
      </c>
      <c r="O65" s="19">
        <v>1208</v>
      </c>
      <c r="P65" s="19" t="s">
        <v>301</v>
      </c>
      <c r="Q65" s="19" t="s">
        <v>115</v>
      </c>
      <c r="R65" s="34"/>
      <c r="S65" s="60">
        <f t="shared" si="0"/>
        <v>30000</v>
      </c>
      <c r="T65" s="61">
        <v>0</v>
      </c>
      <c r="U65" s="61">
        <v>0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30000</v>
      </c>
      <c r="AC65" s="61">
        <v>0</v>
      </c>
      <c r="AD65" s="60">
        <f t="shared" si="1"/>
        <v>27600</v>
      </c>
      <c r="AE65" s="63">
        <v>0</v>
      </c>
      <c r="AF65" s="63">
        <v>0</v>
      </c>
      <c r="AG65" s="63">
        <v>0</v>
      </c>
      <c r="AH65" s="63">
        <v>0</v>
      </c>
      <c r="AI65" s="63">
        <v>0</v>
      </c>
      <c r="AJ65" s="63">
        <v>0</v>
      </c>
      <c r="AK65" s="63">
        <v>0</v>
      </c>
      <c r="AL65" s="63">
        <v>0</v>
      </c>
      <c r="AM65" s="63">
        <v>27600</v>
      </c>
      <c r="AN65" s="63">
        <v>0</v>
      </c>
      <c r="AO65" s="60">
        <f t="shared" si="2"/>
        <v>2400</v>
      </c>
      <c r="AP65" s="63">
        <v>0</v>
      </c>
      <c r="AQ65" s="63">
        <v>0</v>
      </c>
      <c r="AR65" s="63">
        <v>0</v>
      </c>
      <c r="AS65" s="63">
        <v>0</v>
      </c>
      <c r="AT65" s="63">
        <v>0</v>
      </c>
      <c r="AU65" s="63">
        <v>0</v>
      </c>
      <c r="AV65" s="63">
        <v>0</v>
      </c>
      <c r="AW65" s="63">
        <v>0</v>
      </c>
      <c r="AX65" s="63">
        <v>2400</v>
      </c>
      <c r="AY65" s="63">
        <v>0</v>
      </c>
      <c r="AZ65" s="63">
        <v>0</v>
      </c>
      <c r="BA65" s="63">
        <v>0</v>
      </c>
      <c r="BB65" s="63">
        <v>0</v>
      </c>
      <c r="BC65" s="63">
        <v>0</v>
      </c>
      <c r="BD65" s="63">
        <v>0</v>
      </c>
      <c r="BE65" s="63">
        <v>0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2">
        <f t="shared" si="3"/>
        <v>30000</v>
      </c>
      <c r="BL65" s="36">
        <v>2029</v>
      </c>
      <c r="BM65">
        <v>438520</v>
      </c>
    </row>
    <row r="66" spans="2:65" ht="66" x14ac:dyDescent="0.3">
      <c r="B66" s="19">
        <v>59</v>
      </c>
      <c r="C66" s="22" t="s">
        <v>302</v>
      </c>
      <c r="D66" s="22" t="s">
        <v>303</v>
      </c>
      <c r="E66" s="19" t="s">
        <v>75</v>
      </c>
      <c r="F66" s="22" t="s">
        <v>304</v>
      </c>
      <c r="G66" s="19" t="s">
        <v>77</v>
      </c>
      <c r="H66" s="19" t="s">
        <v>77</v>
      </c>
      <c r="I66" s="19" t="s">
        <v>77</v>
      </c>
      <c r="J66" s="19" t="s">
        <v>296</v>
      </c>
      <c r="K66" s="19">
        <v>77</v>
      </c>
      <c r="L66" s="19">
        <v>40478</v>
      </c>
      <c r="M66" s="19">
        <v>40478</v>
      </c>
      <c r="N66" s="19" t="s">
        <v>77</v>
      </c>
      <c r="O66" s="19">
        <v>4609</v>
      </c>
      <c r="P66" s="19" t="s">
        <v>305</v>
      </c>
      <c r="Q66" s="19" t="s">
        <v>121</v>
      </c>
      <c r="R66" s="34"/>
      <c r="S66" s="60">
        <f t="shared" si="0"/>
        <v>50000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50000</v>
      </c>
      <c r="Z66" s="61">
        <v>0</v>
      </c>
      <c r="AA66" s="61">
        <v>0</v>
      </c>
      <c r="AB66" s="61">
        <v>0</v>
      </c>
      <c r="AC66" s="61">
        <v>0</v>
      </c>
      <c r="AD66" s="60">
        <f t="shared" si="1"/>
        <v>46500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46500</v>
      </c>
      <c r="AK66" s="63">
        <v>0</v>
      </c>
      <c r="AL66" s="63">
        <v>0</v>
      </c>
      <c r="AM66" s="63">
        <v>0</v>
      </c>
      <c r="AN66" s="63">
        <v>0</v>
      </c>
      <c r="AO66" s="60">
        <f t="shared" si="2"/>
        <v>3500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3500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63">
        <v>0</v>
      </c>
      <c r="BG66" s="63">
        <v>0</v>
      </c>
      <c r="BH66" s="63">
        <v>0</v>
      </c>
      <c r="BI66" s="63">
        <v>0</v>
      </c>
      <c r="BJ66" s="63">
        <v>0</v>
      </c>
      <c r="BK66" s="62">
        <f t="shared" si="3"/>
        <v>50000</v>
      </c>
      <c r="BL66" s="36">
        <v>2026</v>
      </c>
      <c r="BM66">
        <v>448180</v>
      </c>
    </row>
    <row r="67" spans="2:65" ht="79.2" x14ac:dyDescent="0.3">
      <c r="B67" s="19">
        <v>60</v>
      </c>
      <c r="C67" s="22" t="s">
        <v>306</v>
      </c>
      <c r="D67" s="22" t="s">
        <v>307</v>
      </c>
      <c r="E67" s="19" t="s">
        <v>112</v>
      </c>
      <c r="F67" s="22" t="s">
        <v>308</v>
      </c>
      <c r="G67" s="19" t="s">
        <v>76</v>
      </c>
      <c r="H67" s="19" t="s">
        <v>77</v>
      </c>
      <c r="I67" s="19" t="s">
        <v>77</v>
      </c>
      <c r="J67" s="19" t="s">
        <v>296</v>
      </c>
      <c r="K67" s="19">
        <v>79</v>
      </c>
      <c r="L67" s="19">
        <v>20525</v>
      </c>
      <c r="M67" s="19">
        <v>20525</v>
      </c>
      <c r="N67" s="19" t="s">
        <v>77</v>
      </c>
      <c r="O67" s="19">
        <v>1006.4</v>
      </c>
      <c r="P67" s="19" t="s">
        <v>309</v>
      </c>
      <c r="Q67" s="19" t="s">
        <v>115</v>
      </c>
      <c r="R67" s="34"/>
      <c r="S67" s="60">
        <f t="shared" si="0"/>
        <v>30000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30000</v>
      </c>
      <c r="AA67" s="61">
        <v>0</v>
      </c>
      <c r="AB67" s="61">
        <v>0</v>
      </c>
      <c r="AC67" s="61">
        <v>0</v>
      </c>
      <c r="AD67" s="60">
        <f t="shared" si="1"/>
        <v>27600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27600</v>
      </c>
      <c r="AL67" s="63">
        <v>0</v>
      </c>
      <c r="AM67" s="63">
        <v>0</v>
      </c>
      <c r="AN67" s="63">
        <v>0</v>
      </c>
      <c r="AO67" s="60">
        <f t="shared" si="2"/>
        <v>2400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2400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2">
        <f t="shared" si="3"/>
        <v>30000</v>
      </c>
      <c r="BL67" s="36">
        <v>2027</v>
      </c>
      <c r="BM67">
        <v>390105</v>
      </c>
    </row>
    <row r="68" spans="2:65" ht="66" x14ac:dyDescent="0.3">
      <c r="B68" s="19">
        <v>61</v>
      </c>
      <c r="C68" s="22" t="s">
        <v>310</v>
      </c>
      <c r="D68" s="22" t="s">
        <v>311</v>
      </c>
      <c r="E68" s="19" t="s">
        <v>146</v>
      </c>
      <c r="F68" s="22" t="s">
        <v>312</v>
      </c>
      <c r="G68" s="19" t="s">
        <v>76</v>
      </c>
      <c r="H68" s="19" t="s">
        <v>77</v>
      </c>
      <c r="I68" s="19" t="s">
        <v>77</v>
      </c>
      <c r="J68" s="19" t="s">
        <v>296</v>
      </c>
      <c r="K68" s="19">
        <v>61</v>
      </c>
      <c r="L68" s="19">
        <v>6136</v>
      </c>
      <c r="M68" s="19">
        <v>6136</v>
      </c>
      <c r="N68" s="19">
        <v>1249</v>
      </c>
      <c r="O68" s="19">
        <v>4535</v>
      </c>
      <c r="P68" s="19" t="s">
        <v>313</v>
      </c>
      <c r="Q68" s="19" t="s">
        <v>291</v>
      </c>
      <c r="R68" s="34"/>
      <c r="S68" s="60">
        <f t="shared" si="0"/>
        <v>50000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50000</v>
      </c>
      <c r="AC68" s="61">
        <v>0</v>
      </c>
      <c r="AD68" s="60">
        <f t="shared" si="1"/>
        <v>46000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46000</v>
      </c>
      <c r="AN68" s="63">
        <v>0</v>
      </c>
      <c r="AO68" s="60">
        <f t="shared" si="2"/>
        <v>4000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4000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2">
        <f t="shared" si="3"/>
        <v>50000</v>
      </c>
      <c r="BL68" s="36">
        <v>2029</v>
      </c>
      <c r="BM68">
        <v>391306</v>
      </c>
    </row>
    <row r="69" spans="2:65" ht="66" x14ac:dyDescent="0.3">
      <c r="B69" s="19">
        <v>62</v>
      </c>
      <c r="C69" s="22" t="s">
        <v>314</v>
      </c>
      <c r="D69" s="22" t="s">
        <v>315</v>
      </c>
      <c r="E69" s="19" t="s">
        <v>112</v>
      </c>
      <c r="F69" s="22" t="s">
        <v>300</v>
      </c>
      <c r="G69" s="19" t="s">
        <v>77</v>
      </c>
      <c r="H69" s="19" t="s">
        <v>77</v>
      </c>
      <c r="I69" s="19" t="s">
        <v>77</v>
      </c>
      <c r="J69" s="19" t="s">
        <v>296</v>
      </c>
      <c r="K69" s="19">
        <v>65</v>
      </c>
      <c r="L69" s="19">
        <v>10897</v>
      </c>
      <c r="M69" s="19">
        <v>10897</v>
      </c>
      <c r="N69" s="19">
        <v>1060</v>
      </c>
      <c r="O69" s="19">
        <v>1208.4000000000001</v>
      </c>
      <c r="P69" s="19" t="s">
        <v>316</v>
      </c>
      <c r="Q69" s="19" t="s">
        <v>115</v>
      </c>
      <c r="R69" s="34"/>
      <c r="S69" s="60">
        <f t="shared" si="0"/>
        <v>25000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25000</v>
      </c>
      <c r="Z69" s="61">
        <v>0</v>
      </c>
      <c r="AA69" s="61">
        <v>0</v>
      </c>
      <c r="AB69" s="61">
        <v>0</v>
      </c>
      <c r="AC69" s="61">
        <v>0</v>
      </c>
      <c r="AD69" s="60">
        <f t="shared" si="1"/>
        <v>23250</v>
      </c>
      <c r="AE69" s="63">
        <v>0</v>
      </c>
      <c r="AF69" s="63">
        <v>0</v>
      </c>
      <c r="AG69" s="63">
        <v>0</v>
      </c>
      <c r="AH69" s="63">
        <v>0</v>
      </c>
      <c r="AI69" s="63">
        <v>0</v>
      </c>
      <c r="AJ69" s="63">
        <v>23250</v>
      </c>
      <c r="AK69" s="63">
        <v>0</v>
      </c>
      <c r="AL69" s="63">
        <v>0</v>
      </c>
      <c r="AM69" s="63">
        <v>0</v>
      </c>
      <c r="AN69" s="63">
        <v>0</v>
      </c>
      <c r="AO69" s="60">
        <f t="shared" si="2"/>
        <v>1750</v>
      </c>
      <c r="AP69" s="63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1750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2">
        <f t="shared" si="3"/>
        <v>25000</v>
      </c>
      <c r="BL69" s="36">
        <v>2026</v>
      </c>
      <c r="BM69">
        <v>624594</v>
      </c>
    </row>
    <row r="70" spans="2:65" ht="66" x14ac:dyDescent="0.3">
      <c r="B70" s="19">
        <v>63</v>
      </c>
      <c r="C70" s="22" t="s">
        <v>317</v>
      </c>
      <c r="D70" s="22" t="s">
        <v>318</v>
      </c>
      <c r="E70" s="19" t="s">
        <v>75</v>
      </c>
      <c r="F70" s="22" t="s">
        <v>319</v>
      </c>
      <c r="G70" s="19" t="s">
        <v>76</v>
      </c>
      <c r="H70" s="19" t="s">
        <v>77</v>
      </c>
      <c r="I70" s="19" t="s">
        <v>77</v>
      </c>
      <c r="J70" s="19" t="s">
        <v>296</v>
      </c>
      <c r="K70" s="19">
        <v>75</v>
      </c>
      <c r="L70" s="19">
        <v>25586</v>
      </c>
      <c r="M70" s="19">
        <v>25586</v>
      </c>
      <c r="N70" s="19" t="s">
        <v>77</v>
      </c>
      <c r="O70" s="19">
        <v>4145.3</v>
      </c>
      <c r="P70" s="19" t="s">
        <v>320</v>
      </c>
      <c r="Q70" s="19" t="s">
        <v>291</v>
      </c>
      <c r="R70" s="34"/>
      <c r="S70" s="60">
        <f t="shared" si="0"/>
        <v>120980.55511</v>
      </c>
      <c r="T70" s="61">
        <v>10247.397000000001</v>
      </c>
      <c r="U70" s="61">
        <v>17608.936000000002</v>
      </c>
      <c r="V70" s="61">
        <v>12853.197</v>
      </c>
      <c r="W70" s="61">
        <v>0</v>
      </c>
      <c r="X70" s="61">
        <v>0</v>
      </c>
      <c r="Y70" s="61">
        <v>0</v>
      </c>
      <c r="Z70" s="61">
        <v>0</v>
      </c>
      <c r="AA70" s="61">
        <v>80271.025110000002</v>
      </c>
      <c r="AB70" s="61">
        <v>0</v>
      </c>
      <c r="AC70" s="61">
        <v>0</v>
      </c>
      <c r="AD70" s="60">
        <f t="shared" si="1"/>
        <v>111906.12693999999</v>
      </c>
      <c r="AE70" s="63">
        <v>9422.3790000000008</v>
      </c>
      <c r="AF70" s="63">
        <v>16552.399839999998</v>
      </c>
      <c r="AG70" s="63">
        <v>12082.004999999999</v>
      </c>
      <c r="AH70" s="63">
        <v>0</v>
      </c>
      <c r="AI70" s="63">
        <v>0</v>
      </c>
      <c r="AJ70" s="63">
        <v>0</v>
      </c>
      <c r="AK70" s="63">
        <v>0</v>
      </c>
      <c r="AL70" s="63">
        <v>73849.343099999998</v>
      </c>
      <c r="AM70" s="63">
        <v>0</v>
      </c>
      <c r="AN70" s="63">
        <v>0</v>
      </c>
      <c r="AO70" s="60">
        <f t="shared" si="2"/>
        <v>9074.4281699999992</v>
      </c>
      <c r="AP70" s="63">
        <v>825.01800000000003</v>
      </c>
      <c r="AQ70" s="63">
        <v>1056.5361600000001</v>
      </c>
      <c r="AR70" s="63">
        <v>771.19200000000001</v>
      </c>
      <c r="AS70" s="63">
        <v>0</v>
      </c>
      <c r="AT70" s="63">
        <v>0</v>
      </c>
      <c r="AU70" s="63">
        <v>0</v>
      </c>
      <c r="AV70" s="63">
        <v>0</v>
      </c>
      <c r="AW70" s="63">
        <v>6421.6820099999995</v>
      </c>
      <c r="AX70" s="63">
        <v>0</v>
      </c>
      <c r="AY70" s="63">
        <v>0</v>
      </c>
      <c r="AZ70" s="63">
        <v>0</v>
      </c>
      <c r="BA70" s="63">
        <v>0</v>
      </c>
      <c r="BB70" s="63">
        <v>0</v>
      </c>
      <c r="BC70" s="63">
        <v>0</v>
      </c>
      <c r="BD70" s="63">
        <v>0</v>
      </c>
      <c r="BE70" s="63">
        <v>0</v>
      </c>
      <c r="BF70" s="63">
        <v>0</v>
      </c>
      <c r="BG70" s="63">
        <v>0</v>
      </c>
      <c r="BH70" s="63">
        <v>0</v>
      </c>
      <c r="BI70" s="63">
        <v>0</v>
      </c>
      <c r="BJ70" s="63">
        <v>0</v>
      </c>
      <c r="BK70" s="62">
        <f t="shared" si="3"/>
        <v>120980.55511</v>
      </c>
      <c r="BL70" s="36">
        <v>2028</v>
      </c>
      <c r="BM70">
        <v>389418</v>
      </c>
    </row>
    <row r="71" spans="2:65" ht="66" x14ac:dyDescent="0.3">
      <c r="B71" s="19">
        <v>64</v>
      </c>
      <c r="C71" s="22" t="s">
        <v>321</v>
      </c>
      <c r="D71" s="22" t="s">
        <v>322</v>
      </c>
      <c r="E71" s="19" t="s">
        <v>112</v>
      </c>
      <c r="F71" s="22" t="s">
        <v>323</v>
      </c>
      <c r="G71" s="19" t="s">
        <v>77</v>
      </c>
      <c r="H71" s="19" t="s">
        <v>77</v>
      </c>
      <c r="I71" s="19" t="s">
        <v>77</v>
      </c>
      <c r="J71" s="19" t="s">
        <v>296</v>
      </c>
      <c r="K71" s="19">
        <v>79</v>
      </c>
      <c r="L71" s="19">
        <v>10225</v>
      </c>
      <c r="M71" s="19">
        <v>10225</v>
      </c>
      <c r="N71" s="19" t="s">
        <v>77</v>
      </c>
      <c r="O71" s="19">
        <v>400.7</v>
      </c>
      <c r="P71" s="19" t="s">
        <v>324</v>
      </c>
      <c r="Q71" s="19" t="s">
        <v>325</v>
      </c>
      <c r="R71" s="34"/>
      <c r="S71" s="60">
        <f t="shared" si="0"/>
        <v>18583.54839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18583.54839</v>
      </c>
      <c r="Z71" s="61">
        <v>0</v>
      </c>
      <c r="AA71" s="61">
        <v>0</v>
      </c>
      <c r="AB71" s="61">
        <v>0</v>
      </c>
      <c r="AC71" s="61">
        <v>0</v>
      </c>
      <c r="AD71" s="60">
        <f t="shared" si="1"/>
        <v>17282.7</v>
      </c>
      <c r="AE71" s="63">
        <v>0</v>
      </c>
      <c r="AF71" s="63">
        <v>0</v>
      </c>
      <c r="AG71" s="63">
        <v>0</v>
      </c>
      <c r="AH71" s="63">
        <v>0</v>
      </c>
      <c r="AI71" s="63">
        <v>0</v>
      </c>
      <c r="AJ71" s="63">
        <v>17282.7</v>
      </c>
      <c r="AK71" s="63">
        <v>0</v>
      </c>
      <c r="AL71" s="63">
        <v>0</v>
      </c>
      <c r="AM71" s="63">
        <v>0</v>
      </c>
      <c r="AN71" s="63">
        <v>0</v>
      </c>
      <c r="AO71" s="60">
        <f t="shared" si="2"/>
        <v>1300.8483899999999</v>
      </c>
      <c r="AP71" s="63">
        <v>0</v>
      </c>
      <c r="AQ71" s="63">
        <v>0</v>
      </c>
      <c r="AR71" s="63">
        <v>0</v>
      </c>
      <c r="AS71" s="63">
        <v>0</v>
      </c>
      <c r="AT71" s="63">
        <v>0</v>
      </c>
      <c r="AU71" s="63">
        <v>1300.8483899999999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>
        <v>0</v>
      </c>
      <c r="BF71" s="63">
        <v>0</v>
      </c>
      <c r="BG71" s="63">
        <v>0</v>
      </c>
      <c r="BH71" s="63">
        <v>0</v>
      </c>
      <c r="BI71" s="63">
        <v>0</v>
      </c>
      <c r="BJ71" s="63">
        <v>0</v>
      </c>
      <c r="BK71" s="62">
        <f t="shared" si="3"/>
        <v>18583.54839</v>
      </c>
      <c r="BL71" s="36">
        <v>2026</v>
      </c>
      <c r="BM71">
        <v>663666</v>
      </c>
    </row>
    <row r="72" spans="2:65" ht="66" x14ac:dyDescent="0.3">
      <c r="B72" s="19">
        <v>65</v>
      </c>
      <c r="C72" s="22" t="s">
        <v>326</v>
      </c>
      <c r="D72" s="22" t="s">
        <v>327</v>
      </c>
      <c r="E72" s="19" t="s">
        <v>75</v>
      </c>
      <c r="F72" s="22" t="s">
        <v>328</v>
      </c>
      <c r="G72" s="19" t="s">
        <v>77</v>
      </c>
      <c r="H72" s="19" t="s">
        <v>77</v>
      </c>
      <c r="I72" s="19" t="s">
        <v>77</v>
      </c>
      <c r="J72" s="19" t="s">
        <v>296</v>
      </c>
      <c r="K72" s="19">
        <v>64</v>
      </c>
      <c r="L72" s="19">
        <v>13746</v>
      </c>
      <c r="M72" s="19">
        <v>13746</v>
      </c>
      <c r="N72" s="19">
        <v>2853</v>
      </c>
      <c r="O72" s="19">
        <v>4051.5</v>
      </c>
      <c r="P72" s="19" t="s">
        <v>329</v>
      </c>
      <c r="Q72" s="19" t="s">
        <v>291</v>
      </c>
      <c r="R72" s="34"/>
      <c r="S72" s="60">
        <f t="shared" si="0"/>
        <v>35000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35000</v>
      </c>
      <c r="AB72" s="61">
        <v>0</v>
      </c>
      <c r="AC72" s="61">
        <v>0</v>
      </c>
      <c r="AD72" s="60">
        <f t="shared" si="1"/>
        <v>32200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32200</v>
      </c>
      <c r="AM72" s="63">
        <v>0</v>
      </c>
      <c r="AN72" s="63">
        <v>0</v>
      </c>
      <c r="AO72" s="60">
        <f t="shared" si="2"/>
        <v>2800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2800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2">
        <f t="shared" si="3"/>
        <v>35000</v>
      </c>
      <c r="BL72" s="36">
        <v>2028</v>
      </c>
      <c r="BM72">
        <v>663487</v>
      </c>
    </row>
    <row r="73" spans="2:65" ht="66" x14ac:dyDescent="0.3">
      <c r="B73" s="19">
        <v>66</v>
      </c>
      <c r="C73" s="22" t="s">
        <v>330</v>
      </c>
      <c r="D73" s="22" t="s">
        <v>331</v>
      </c>
      <c r="E73" s="19" t="s">
        <v>75</v>
      </c>
      <c r="F73" s="22" t="s">
        <v>332</v>
      </c>
      <c r="G73" s="19" t="s">
        <v>77</v>
      </c>
      <c r="H73" s="19" t="s">
        <v>77</v>
      </c>
      <c r="I73" s="19" t="s">
        <v>77</v>
      </c>
      <c r="J73" s="19" t="s">
        <v>296</v>
      </c>
      <c r="K73" s="19">
        <v>79</v>
      </c>
      <c r="L73" s="19">
        <v>2189</v>
      </c>
      <c r="M73" s="19">
        <v>2189</v>
      </c>
      <c r="N73" s="19" t="s">
        <v>77</v>
      </c>
      <c r="O73" s="19">
        <v>2265.3000000000002</v>
      </c>
      <c r="P73" s="19" t="s">
        <v>333</v>
      </c>
      <c r="Q73" s="19" t="s">
        <v>291</v>
      </c>
      <c r="R73" s="34"/>
      <c r="S73" s="60">
        <f t="shared" ref="S73:S77" si="4">SUM(T73:AC73)</f>
        <v>35000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35000</v>
      </c>
      <c r="AC73" s="61">
        <v>0</v>
      </c>
      <c r="AD73" s="60">
        <f t="shared" ref="AD73:AD77" si="5">SUM(AE73:AN73)</f>
        <v>32200</v>
      </c>
      <c r="AE73" s="63">
        <v>0</v>
      </c>
      <c r="AF73" s="63">
        <v>0</v>
      </c>
      <c r="AG73" s="63">
        <v>0</v>
      </c>
      <c r="AH73" s="63">
        <v>0</v>
      </c>
      <c r="AI73" s="63">
        <v>0</v>
      </c>
      <c r="AJ73" s="63">
        <v>0</v>
      </c>
      <c r="AK73" s="63">
        <v>0</v>
      </c>
      <c r="AL73" s="63">
        <v>0</v>
      </c>
      <c r="AM73" s="63">
        <v>32200</v>
      </c>
      <c r="AN73" s="63">
        <v>0</v>
      </c>
      <c r="AO73" s="60">
        <f t="shared" ref="AO73:AO77" si="6">SUM(AP73:AY73)</f>
        <v>2800</v>
      </c>
      <c r="AP73" s="63">
        <v>0</v>
      </c>
      <c r="AQ73" s="63">
        <v>0</v>
      </c>
      <c r="AR73" s="63">
        <v>0</v>
      </c>
      <c r="AS73" s="63">
        <v>0</v>
      </c>
      <c r="AT73" s="63">
        <v>0</v>
      </c>
      <c r="AU73" s="63">
        <v>0</v>
      </c>
      <c r="AV73" s="63">
        <v>0</v>
      </c>
      <c r="AW73" s="63">
        <v>0</v>
      </c>
      <c r="AX73" s="63">
        <v>2800</v>
      </c>
      <c r="AY73" s="63">
        <v>0</v>
      </c>
      <c r="AZ73" s="63">
        <v>0</v>
      </c>
      <c r="BA73" s="63">
        <v>0</v>
      </c>
      <c r="BB73" s="63">
        <v>0</v>
      </c>
      <c r="BC73" s="63">
        <v>0</v>
      </c>
      <c r="BD73" s="63">
        <v>0</v>
      </c>
      <c r="BE73" s="63">
        <v>0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2">
        <f t="shared" ref="BK73:BK77" si="7">S73</f>
        <v>35000</v>
      </c>
      <c r="BL73" s="36">
        <v>2029</v>
      </c>
      <c r="BM73">
        <v>728354</v>
      </c>
    </row>
    <row r="74" spans="2:65" ht="66" x14ac:dyDescent="0.3">
      <c r="B74" s="19">
        <v>67</v>
      </c>
      <c r="C74" s="22" t="s">
        <v>317</v>
      </c>
      <c r="D74" s="22" t="s">
        <v>334</v>
      </c>
      <c r="E74" s="19" t="s">
        <v>112</v>
      </c>
      <c r="F74" s="22" t="s">
        <v>335</v>
      </c>
      <c r="G74" s="19" t="s">
        <v>76</v>
      </c>
      <c r="H74" s="19" t="s">
        <v>77</v>
      </c>
      <c r="I74" s="19" t="s">
        <v>77</v>
      </c>
      <c r="J74" s="19" t="s">
        <v>296</v>
      </c>
      <c r="K74" s="19">
        <v>72</v>
      </c>
      <c r="L74" s="19">
        <v>19170</v>
      </c>
      <c r="M74" s="19">
        <v>19170</v>
      </c>
      <c r="N74" s="19">
        <v>1752</v>
      </c>
      <c r="O74" s="19">
        <v>1828.7</v>
      </c>
      <c r="P74" s="19" t="s">
        <v>336</v>
      </c>
      <c r="Q74" s="19" t="s">
        <v>325</v>
      </c>
      <c r="R74" s="34"/>
      <c r="S74" s="60">
        <f t="shared" si="4"/>
        <v>95235.839680000005</v>
      </c>
      <c r="T74" s="61">
        <v>0</v>
      </c>
      <c r="U74" s="61">
        <v>0</v>
      </c>
      <c r="V74" s="61">
        <v>6196.2480800000003</v>
      </c>
      <c r="W74" s="61">
        <v>7721.3327199999994</v>
      </c>
      <c r="X74" s="61">
        <v>23549.99</v>
      </c>
      <c r="Y74" s="61">
        <v>57768.268880000003</v>
      </c>
      <c r="Z74" s="61">
        <v>0</v>
      </c>
      <c r="AA74" s="61">
        <v>0</v>
      </c>
      <c r="AB74" s="61">
        <v>0</v>
      </c>
      <c r="AC74" s="61">
        <v>0</v>
      </c>
      <c r="AD74" s="60">
        <f t="shared" si="5"/>
        <v>88944.005820000006</v>
      </c>
      <c r="AE74" s="63">
        <v>0</v>
      </c>
      <c r="AF74" s="63">
        <v>0</v>
      </c>
      <c r="AG74" s="63">
        <v>5824.473</v>
      </c>
      <c r="AH74" s="63">
        <v>7258.0527599999996</v>
      </c>
      <c r="AI74" s="63">
        <v>22136.99</v>
      </c>
      <c r="AJ74" s="63">
        <v>53724.490060000004</v>
      </c>
      <c r="AK74" s="63">
        <v>0</v>
      </c>
      <c r="AL74" s="63">
        <v>0</v>
      </c>
      <c r="AM74" s="63">
        <v>0</v>
      </c>
      <c r="AN74" s="63">
        <v>0</v>
      </c>
      <c r="AO74" s="60">
        <f t="shared" si="6"/>
        <v>6291.8338600000006</v>
      </c>
      <c r="AP74" s="63">
        <v>0</v>
      </c>
      <c r="AQ74" s="63">
        <v>0</v>
      </c>
      <c r="AR74" s="63">
        <v>371.77508000000006</v>
      </c>
      <c r="AS74" s="63">
        <v>463.27995999999996</v>
      </c>
      <c r="AT74" s="63">
        <v>1413</v>
      </c>
      <c r="AU74" s="63">
        <v>4043.7788200000005</v>
      </c>
      <c r="AV74" s="63">
        <v>0</v>
      </c>
      <c r="AW74" s="63">
        <v>0</v>
      </c>
      <c r="AX74" s="63">
        <v>0</v>
      </c>
      <c r="AY74" s="63">
        <v>0</v>
      </c>
      <c r="AZ74" s="63">
        <v>0</v>
      </c>
      <c r="BA74" s="63">
        <v>0</v>
      </c>
      <c r="BB74" s="63">
        <v>0</v>
      </c>
      <c r="BC74" s="63">
        <v>0</v>
      </c>
      <c r="BD74" s="63">
        <v>0</v>
      </c>
      <c r="BE74" s="63">
        <v>0</v>
      </c>
      <c r="BF74" s="63">
        <v>0</v>
      </c>
      <c r="BG74" s="63">
        <v>0</v>
      </c>
      <c r="BH74" s="63">
        <v>0</v>
      </c>
      <c r="BI74" s="63">
        <v>0</v>
      </c>
      <c r="BJ74" s="63">
        <v>0</v>
      </c>
      <c r="BK74" s="62">
        <f t="shared" si="7"/>
        <v>95235.839680000005</v>
      </c>
      <c r="BL74" s="36">
        <v>2026</v>
      </c>
      <c r="BM74">
        <v>88873</v>
      </c>
    </row>
    <row r="75" spans="2:65" ht="66" x14ac:dyDescent="0.3">
      <c r="B75" s="19">
        <v>68</v>
      </c>
      <c r="C75" s="22" t="s">
        <v>314</v>
      </c>
      <c r="D75" s="22" t="s">
        <v>337</v>
      </c>
      <c r="E75" s="19" t="s">
        <v>112</v>
      </c>
      <c r="F75" s="22" t="s">
        <v>300</v>
      </c>
      <c r="G75" s="19" t="s">
        <v>77</v>
      </c>
      <c r="H75" s="19" t="s">
        <v>77</v>
      </c>
      <c r="I75" s="19" t="s">
        <v>77</v>
      </c>
      <c r="J75" s="19" t="s">
        <v>296</v>
      </c>
      <c r="K75" s="19">
        <v>72</v>
      </c>
      <c r="L75" s="19">
        <v>7775</v>
      </c>
      <c r="M75" s="19">
        <v>7775</v>
      </c>
      <c r="N75" s="19" t="s">
        <v>77</v>
      </c>
      <c r="O75" s="19">
        <v>742.7</v>
      </c>
      <c r="P75" s="19" t="s">
        <v>316</v>
      </c>
      <c r="Q75" s="19" t="s">
        <v>115</v>
      </c>
      <c r="R75" s="34"/>
      <c r="S75" s="60">
        <f t="shared" si="4"/>
        <v>15884.605649999998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15884.605649999998</v>
      </c>
      <c r="AA75" s="61">
        <v>0</v>
      </c>
      <c r="AB75" s="61">
        <v>0</v>
      </c>
      <c r="AC75" s="61">
        <v>0</v>
      </c>
      <c r="AD75" s="60">
        <f t="shared" si="5"/>
        <v>14613.83719</v>
      </c>
      <c r="AE75" s="63">
        <v>0</v>
      </c>
      <c r="AF75" s="63">
        <v>0</v>
      </c>
      <c r="AG75" s="63">
        <v>0</v>
      </c>
      <c r="AH75" s="63">
        <v>0</v>
      </c>
      <c r="AI75" s="63">
        <v>0</v>
      </c>
      <c r="AJ75" s="63">
        <v>0</v>
      </c>
      <c r="AK75" s="63">
        <v>14613.83719</v>
      </c>
      <c r="AL75" s="63">
        <v>0</v>
      </c>
      <c r="AM75" s="63">
        <v>0</v>
      </c>
      <c r="AN75" s="63">
        <v>0</v>
      </c>
      <c r="AO75" s="60">
        <f t="shared" si="6"/>
        <v>1270.76846</v>
      </c>
      <c r="AP75" s="63">
        <v>0</v>
      </c>
      <c r="AQ75" s="63">
        <v>0</v>
      </c>
      <c r="AR75" s="63">
        <v>0</v>
      </c>
      <c r="AS75" s="63">
        <v>0</v>
      </c>
      <c r="AT75" s="63">
        <v>0</v>
      </c>
      <c r="AU75" s="63">
        <v>0</v>
      </c>
      <c r="AV75" s="63">
        <v>1270.76846</v>
      </c>
      <c r="AW75" s="63">
        <v>0</v>
      </c>
      <c r="AX75" s="63"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  <c r="BE75" s="63">
        <v>0</v>
      </c>
      <c r="BF75" s="63">
        <v>0</v>
      </c>
      <c r="BG75" s="63">
        <v>0</v>
      </c>
      <c r="BH75" s="63">
        <v>0</v>
      </c>
      <c r="BI75" s="63">
        <v>0</v>
      </c>
      <c r="BJ75" s="63">
        <v>0</v>
      </c>
      <c r="BK75" s="62">
        <f t="shared" si="7"/>
        <v>15884.605649999998</v>
      </c>
      <c r="BL75" s="36">
        <v>2027</v>
      </c>
      <c r="BM75">
        <v>622925</v>
      </c>
    </row>
    <row r="76" spans="2:65" ht="92.4" x14ac:dyDescent="0.3">
      <c r="B76" s="19">
        <v>69</v>
      </c>
      <c r="C76" s="22" t="s">
        <v>338</v>
      </c>
      <c r="D76" s="22" t="s">
        <v>339</v>
      </c>
      <c r="E76" s="19" t="s">
        <v>112</v>
      </c>
      <c r="F76" s="22" t="s">
        <v>340</v>
      </c>
      <c r="G76" s="19" t="s">
        <v>77</v>
      </c>
      <c r="H76" s="19" t="s">
        <v>77</v>
      </c>
      <c r="I76" s="19" t="s">
        <v>77</v>
      </c>
      <c r="J76" s="19" t="s">
        <v>289</v>
      </c>
      <c r="K76" s="19">
        <v>53</v>
      </c>
      <c r="L76" s="19">
        <v>22228</v>
      </c>
      <c r="M76" s="19">
        <v>22228</v>
      </c>
      <c r="N76" s="19">
        <v>6825</v>
      </c>
      <c r="O76" s="19">
        <v>1212.5999999999999</v>
      </c>
      <c r="P76" s="19" t="s">
        <v>309</v>
      </c>
      <c r="Q76" s="19" t="s">
        <v>115</v>
      </c>
      <c r="R76" s="34" t="s">
        <v>341</v>
      </c>
      <c r="S76" s="60">
        <f t="shared" si="4"/>
        <v>29777.462800000001</v>
      </c>
      <c r="T76" s="61">
        <v>0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29777.462800000001</v>
      </c>
      <c r="AC76" s="61">
        <v>0</v>
      </c>
      <c r="AD76" s="60">
        <f t="shared" si="5"/>
        <v>27395.265769999998</v>
      </c>
      <c r="AE76" s="63">
        <v>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27395.265769999998</v>
      </c>
      <c r="AN76" s="63">
        <v>0</v>
      </c>
      <c r="AO76" s="60">
        <f t="shared" si="6"/>
        <v>2382.1970299999998</v>
      </c>
      <c r="AP76" s="63">
        <v>0</v>
      </c>
      <c r="AQ76" s="63">
        <v>0</v>
      </c>
      <c r="AR76" s="63">
        <v>0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2382.1970299999998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2">
        <f t="shared" si="7"/>
        <v>29777.462800000001</v>
      </c>
      <c r="BL76" s="36">
        <v>2029</v>
      </c>
      <c r="BM76">
        <v>663667</v>
      </c>
    </row>
    <row r="77" spans="2:65" ht="66" x14ac:dyDescent="0.3">
      <c r="B77" s="19">
        <v>70</v>
      </c>
      <c r="C77" s="22" t="s">
        <v>326</v>
      </c>
      <c r="D77" s="22" t="s">
        <v>342</v>
      </c>
      <c r="E77" s="19" t="s">
        <v>75</v>
      </c>
      <c r="F77" s="22" t="s">
        <v>343</v>
      </c>
      <c r="G77" s="19" t="s">
        <v>77</v>
      </c>
      <c r="H77" s="19" t="s">
        <v>77</v>
      </c>
      <c r="I77" s="19" t="s">
        <v>77</v>
      </c>
      <c r="J77" s="19" t="s">
        <v>296</v>
      </c>
      <c r="K77" s="19">
        <v>60</v>
      </c>
      <c r="L77" s="19">
        <v>10758</v>
      </c>
      <c r="M77" s="19">
        <v>10758</v>
      </c>
      <c r="N77" s="19" t="s">
        <v>77</v>
      </c>
      <c r="O77" s="19">
        <v>5540.2</v>
      </c>
      <c r="P77" s="19" t="s">
        <v>344</v>
      </c>
      <c r="Q77" s="19" t="s">
        <v>291</v>
      </c>
      <c r="R77" s="34"/>
      <c r="S77" s="60">
        <f t="shared" si="4"/>
        <v>20683.665410000001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0</v>
      </c>
      <c r="Z77" s="61">
        <v>0</v>
      </c>
      <c r="AA77" s="61">
        <v>20683.665410000001</v>
      </c>
      <c r="AB77" s="61">
        <v>0</v>
      </c>
      <c r="AC77" s="61">
        <v>0</v>
      </c>
      <c r="AD77" s="60">
        <f t="shared" si="5"/>
        <v>19028.972180000001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19028.972180000001</v>
      </c>
      <c r="AM77" s="63">
        <v>0</v>
      </c>
      <c r="AN77" s="63">
        <v>0</v>
      </c>
      <c r="AO77" s="60">
        <f t="shared" si="6"/>
        <v>1654.6932300000001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1654.6932300000001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2">
        <f t="shared" si="7"/>
        <v>20683.665410000001</v>
      </c>
      <c r="BL77" s="36">
        <v>2028</v>
      </c>
      <c r="BM77">
        <v>663506</v>
      </c>
    </row>
    <row r="78" spans="2:65" x14ac:dyDescent="0.3">
      <c r="B78" s="5"/>
      <c r="C78" s="22" t="s">
        <v>2</v>
      </c>
      <c r="D78" s="31"/>
      <c r="E78" s="5"/>
      <c r="F78" s="31"/>
      <c r="G78" s="5"/>
      <c r="H78" s="5"/>
      <c r="I78" s="5"/>
      <c r="J78" s="5"/>
      <c r="K78" s="5"/>
      <c r="L78" s="5"/>
      <c r="M78" s="5"/>
      <c r="N78" s="5"/>
      <c r="O78" s="4"/>
      <c r="P78" s="5"/>
      <c r="Q78" s="5"/>
      <c r="R78" s="5"/>
      <c r="S78" s="39">
        <f>SUM(S8:S77)</f>
        <v>1421192.2744499999</v>
      </c>
      <c r="T78" s="39">
        <f t="shared" ref="T78:BJ78" si="8">SUM(T8:T77)</f>
        <v>300000.00000000006</v>
      </c>
      <c r="U78" s="39">
        <f t="shared" si="8"/>
        <v>295000.00000000006</v>
      </c>
      <c r="V78" s="39">
        <f t="shared" si="8"/>
        <v>156339.64928999997</v>
      </c>
      <c r="W78" s="39">
        <f t="shared" si="8"/>
        <v>117377.31718000001</v>
      </c>
      <c r="X78" s="39">
        <f t="shared" si="8"/>
        <v>29549.99</v>
      </c>
      <c r="Y78" s="39">
        <f t="shared" si="8"/>
        <v>184039.98931</v>
      </c>
      <c r="Z78" s="39">
        <f t="shared" si="8"/>
        <v>58153.175349999998</v>
      </c>
      <c r="AA78" s="39">
        <f t="shared" si="8"/>
        <v>135954.69052</v>
      </c>
      <c r="AB78" s="39">
        <f t="shared" si="8"/>
        <v>144777.46280000001</v>
      </c>
      <c r="AC78" s="39">
        <f t="shared" si="8"/>
        <v>0</v>
      </c>
      <c r="AD78" s="39">
        <f t="shared" si="8"/>
        <v>1321149.5059886002</v>
      </c>
      <c r="AE78" s="39">
        <f t="shared" si="8"/>
        <v>275846.87597000005</v>
      </c>
      <c r="AF78" s="39">
        <f t="shared" si="8"/>
        <v>277299.99999859999</v>
      </c>
      <c r="AG78" s="39">
        <f t="shared" si="8"/>
        <v>146959.27058000001</v>
      </c>
      <c r="AH78" s="39">
        <f t="shared" si="8"/>
        <v>110334.67700999998</v>
      </c>
      <c r="AI78" s="39">
        <f t="shared" si="8"/>
        <v>27776.99</v>
      </c>
      <c r="AJ78" s="39">
        <f t="shared" si="8"/>
        <v>171157.19005999999</v>
      </c>
      <c r="AK78" s="39">
        <f t="shared" si="8"/>
        <v>53500.921320000001</v>
      </c>
      <c r="AL78" s="39">
        <f t="shared" si="8"/>
        <v>125078.31528</v>
      </c>
      <c r="AM78" s="39">
        <f t="shared" si="8"/>
        <v>133195.26577</v>
      </c>
      <c r="AN78" s="39">
        <f t="shared" si="8"/>
        <v>0</v>
      </c>
      <c r="AO78" s="39">
        <f t="shared" si="8"/>
        <v>100042.7684614</v>
      </c>
      <c r="AP78" s="39">
        <f t="shared" si="8"/>
        <v>24153.124030000003</v>
      </c>
      <c r="AQ78" s="39">
        <f t="shared" si="8"/>
        <v>17700.0000014</v>
      </c>
      <c r="AR78" s="39">
        <f t="shared" si="8"/>
        <v>9380.3787099999972</v>
      </c>
      <c r="AS78" s="39">
        <f t="shared" si="8"/>
        <v>7042.6401700000006</v>
      </c>
      <c r="AT78" s="39">
        <f t="shared" si="8"/>
        <v>1773</v>
      </c>
      <c r="AU78" s="39">
        <f t="shared" si="8"/>
        <v>12882.79925</v>
      </c>
      <c r="AV78" s="39">
        <f t="shared" si="8"/>
        <v>4652.2540300000001</v>
      </c>
      <c r="AW78" s="39">
        <f t="shared" si="8"/>
        <v>10876.375240000001</v>
      </c>
      <c r="AX78" s="39">
        <f t="shared" si="8"/>
        <v>11582.197029999999</v>
      </c>
      <c r="AY78" s="39">
        <f t="shared" si="8"/>
        <v>0</v>
      </c>
      <c r="AZ78" s="39">
        <f t="shared" si="8"/>
        <v>0</v>
      </c>
      <c r="BA78" s="39">
        <f t="shared" si="8"/>
        <v>0</v>
      </c>
      <c r="BB78" s="39">
        <f t="shared" si="8"/>
        <v>0</v>
      </c>
      <c r="BC78" s="39">
        <f t="shared" si="8"/>
        <v>0</v>
      </c>
      <c r="BD78" s="39">
        <f t="shared" si="8"/>
        <v>0</v>
      </c>
      <c r="BE78" s="39">
        <f t="shared" si="8"/>
        <v>0</v>
      </c>
      <c r="BF78" s="39">
        <f t="shared" si="8"/>
        <v>0</v>
      </c>
      <c r="BG78" s="39">
        <f t="shared" si="8"/>
        <v>0</v>
      </c>
      <c r="BH78" s="39">
        <f t="shared" si="8"/>
        <v>0</v>
      </c>
      <c r="BI78" s="39">
        <f t="shared" si="8"/>
        <v>0</v>
      </c>
      <c r="BJ78" s="39">
        <f t="shared" si="8"/>
        <v>0</v>
      </c>
      <c r="BK78" s="62"/>
      <c r="BL78" s="36"/>
    </row>
    <row r="80" spans="2:65" ht="39" customHeight="1" x14ac:dyDescent="0.3">
      <c r="B80" s="136" t="s">
        <v>28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</row>
    <row r="81" spans="2:29" ht="15.6" x14ac:dyDescent="0.3">
      <c r="B81" s="105" t="s">
        <v>35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</row>
  </sheetData>
  <autoFilter ref="B7:BL7"/>
  <mergeCells count="30">
    <mergeCell ref="BL5:BL6"/>
    <mergeCell ref="AZ5:AZ6"/>
    <mergeCell ref="BK5:BK6"/>
    <mergeCell ref="AD5:AD6"/>
    <mergeCell ref="AO5:AO6"/>
    <mergeCell ref="AE5:AN5"/>
    <mergeCell ref="AP5:AY5"/>
    <mergeCell ref="BA5:BJ5"/>
    <mergeCell ref="B3:AC3"/>
    <mergeCell ref="R5:R6"/>
    <mergeCell ref="S5:S6"/>
    <mergeCell ref="B5:B6"/>
    <mergeCell ref="C5:C6"/>
    <mergeCell ref="D5:D6"/>
    <mergeCell ref="F5:F6"/>
    <mergeCell ref="J5:J6"/>
    <mergeCell ref="K5:K6"/>
    <mergeCell ref="L5:L6"/>
    <mergeCell ref="O5:O6"/>
    <mergeCell ref="P5:P6"/>
    <mergeCell ref="Q5:Q6"/>
    <mergeCell ref="G5:G6"/>
    <mergeCell ref="H5:H6"/>
    <mergeCell ref="B81:AC81"/>
    <mergeCell ref="B80:AC80"/>
    <mergeCell ref="E5:E6"/>
    <mergeCell ref="N5:N6"/>
    <mergeCell ref="I5:I6"/>
    <mergeCell ref="M5:M6"/>
    <mergeCell ref="T5:AC5"/>
  </mergeCells>
  <pageMargins left="0.25" right="0.25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BL19"/>
  <sheetViews>
    <sheetView view="pageBreakPreview" topLeftCell="B1" zoomScale="55" zoomScaleNormal="100" zoomScaleSheetLayoutView="55" workbookViewId="0">
      <selection activeCell="L15" sqref="L15"/>
    </sheetView>
  </sheetViews>
  <sheetFormatPr defaultRowHeight="14.4" x14ac:dyDescent="0.3"/>
  <cols>
    <col min="3" max="3" width="37.109375" style="29" customWidth="1"/>
    <col min="4" max="4" width="44.6640625" style="29" customWidth="1"/>
    <col min="5" max="5" width="15.6640625" customWidth="1"/>
    <col min="6" max="6" width="27.109375" style="29" customWidth="1"/>
    <col min="7" max="9" width="13.88671875" customWidth="1"/>
    <col min="10" max="10" width="12.6640625" customWidth="1"/>
    <col min="11" max="11" width="12.44140625" customWidth="1"/>
    <col min="12" max="13" width="17.33203125" customWidth="1"/>
    <col min="14" max="14" width="15.88671875" customWidth="1"/>
    <col min="15" max="16" width="13.44140625" customWidth="1"/>
    <col min="17" max="17" width="22" customWidth="1"/>
    <col min="18" max="18" width="21.6640625" customWidth="1"/>
    <col min="19" max="19" width="18.88671875" customWidth="1"/>
    <col min="20" max="20" width="14.44140625" customWidth="1"/>
    <col min="21" max="22" width="15.109375" customWidth="1"/>
    <col min="23" max="24" width="13.109375" customWidth="1"/>
    <col min="25" max="25" width="15" customWidth="1"/>
    <col min="26" max="26" width="13.44140625" customWidth="1"/>
    <col min="27" max="28" width="12.109375" customWidth="1"/>
    <col min="29" max="29" width="14.88671875" customWidth="1"/>
    <col min="30" max="35" width="19.44140625" customWidth="1"/>
    <col min="36" max="36" width="13.109375" customWidth="1"/>
    <col min="37" max="37" width="11.6640625" customWidth="1"/>
    <col min="38" max="39" width="13.5546875" customWidth="1"/>
    <col min="40" max="40" width="12.88671875" customWidth="1"/>
    <col min="41" max="57" width="16" customWidth="1"/>
    <col min="58" max="58" width="13.109375" customWidth="1"/>
    <col min="59" max="59" width="11.6640625" customWidth="1"/>
    <col min="60" max="61" width="13.5546875" customWidth="1"/>
    <col min="62" max="62" width="12.109375" customWidth="1"/>
    <col min="63" max="63" width="18.109375" customWidth="1"/>
    <col min="64" max="64" width="25.6640625" customWidth="1"/>
  </cols>
  <sheetData>
    <row r="2" spans="2:64" ht="15.6" x14ac:dyDescent="0.3">
      <c r="AC2" s="6"/>
      <c r="BL2" s="2" t="s">
        <v>606</v>
      </c>
    </row>
    <row r="3" spans="2:64" ht="80.25" customHeight="1" x14ac:dyDescent="0.3">
      <c r="B3" s="98" t="s">
        <v>613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4" spans="2:64" x14ac:dyDescent="0.3">
      <c r="BL4" s="20" t="s">
        <v>55</v>
      </c>
    </row>
    <row r="5" spans="2:64" s="11" customFormat="1" ht="121.5" customHeight="1" x14ac:dyDescent="0.3">
      <c r="B5" s="118" t="s">
        <v>0</v>
      </c>
      <c r="C5" s="135" t="s">
        <v>38</v>
      </c>
      <c r="D5" s="133" t="s">
        <v>42</v>
      </c>
      <c r="E5" s="128" t="s">
        <v>32</v>
      </c>
      <c r="F5" s="135" t="s">
        <v>1</v>
      </c>
      <c r="G5" s="128" t="s">
        <v>16</v>
      </c>
      <c r="H5" s="128" t="s">
        <v>18</v>
      </c>
      <c r="I5" s="128" t="s">
        <v>19</v>
      </c>
      <c r="J5" s="124" t="s">
        <v>14</v>
      </c>
      <c r="K5" s="124" t="s">
        <v>20</v>
      </c>
      <c r="L5" s="128" t="s">
        <v>52</v>
      </c>
      <c r="M5" s="128" t="s">
        <v>46</v>
      </c>
      <c r="N5" s="124" t="s">
        <v>29</v>
      </c>
      <c r="O5" s="124" t="s">
        <v>33</v>
      </c>
      <c r="P5" s="137" t="s">
        <v>44</v>
      </c>
      <c r="Q5" s="138" t="s">
        <v>6</v>
      </c>
      <c r="R5" s="124" t="s">
        <v>4</v>
      </c>
      <c r="S5" s="124" t="s">
        <v>575</v>
      </c>
      <c r="T5" s="130" t="s">
        <v>562</v>
      </c>
      <c r="U5" s="131"/>
      <c r="V5" s="131"/>
      <c r="W5" s="131"/>
      <c r="X5" s="131"/>
      <c r="Y5" s="131"/>
      <c r="Z5" s="131"/>
      <c r="AA5" s="131"/>
      <c r="AB5" s="131"/>
      <c r="AC5" s="132"/>
      <c r="AD5" s="118" t="s">
        <v>581</v>
      </c>
      <c r="AE5" s="125" t="s">
        <v>572</v>
      </c>
      <c r="AF5" s="126"/>
      <c r="AG5" s="126"/>
      <c r="AH5" s="126"/>
      <c r="AI5" s="126"/>
      <c r="AJ5" s="126"/>
      <c r="AK5" s="126"/>
      <c r="AL5" s="126"/>
      <c r="AM5" s="126"/>
      <c r="AN5" s="127"/>
      <c r="AO5" s="118" t="s">
        <v>577</v>
      </c>
      <c r="AP5" s="125" t="s">
        <v>568</v>
      </c>
      <c r="AQ5" s="126"/>
      <c r="AR5" s="126"/>
      <c r="AS5" s="126"/>
      <c r="AT5" s="126"/>
      <c r="AU5" s="126"/>
      <c r="AV5" s="126"/>
      <c r="AW5" s="126"/>
      <c r="AX5" s="126"/>
      <c r="AY5" s="127"/>
      <c r="AZ5" s="119" t="s">
        <v>578</v>
      </c>
      <c r="BA5" s="121" t="s">
        <v>579</v>
      </c>
      <c r="BB5" s="122"/>
      <c r="BC5" s="122"/>
      <c r="BD5" s="122"/>
      <c r="BE5" s="122"/>
      <c r="BF5" s="122"/>
      <c r="BG5" s="122"/>
      <c r="BH5" s="122"/>
      <c r="BI5" s="122"/>
      <c r="BJ5" s="123"/>
      <c r="BK5" s="119" t="s">
        <v>580</v>
      </c>
      <c r="BL5" s="118" t="s">
        <v>9</v>
      </c>
    </row>
    <row r="6" spans="2:64" s="11" customFormat="1" ht="100.5" customHeight="1" x14ac:dyDescent="0.3">
      <c r="B6" s="118"/>
      <c r="C6" s="135"/>
      <c r="D6" s="134"/>
      <c r="E6" s="129"/>
      <c r="F6" s="135"/>
      <c r="G6" s="129"/>
      <c r="H6" s="129"/>
      <c r="I6" s="129"/>
      <c r="J6" s="124"/>
      <c r="K6" s="124"/>
      <c r="L6" s="129"/>
      <c r="M6" s="129"/>
      <c r="N6" s="124"/>
      <c r="O6" s="124"/>
      <c r="P6" s="137"/>
      <c r="Q6" s="139"/>
      <c r="R6" s="124"/>
      <c r="S6" s="124"/>
      <c r="T6" s="17">
        <v>2021</v>
      </c>
      <c r="U6" s="17">
        <v>2022</v>
      </c>
      <c r="V6" s="17">
        <v>2023</v>
      </c>
      <c r="W6" s="17">
        <v>2024</v>
      </c>
      <c r="X6" s="17">
        <v>2025</v>
      </c>
      <c r="Y6" s="17">
        <v>2026</v>
      </c>
      <c r="Z6" s="17">
        <v>2027</v>
      </c>
      <c r="AA6" s="17">
        <v>2028</v>
      </c>
      <c r="AB6" s="17">
        <v>2029</v>
      </c>
      <c r="AC6" s="17">
        <v>2030</v>
      </c>
      <c r="AD6" s="118"/>
      <c r="AE6" s="15">
        <v>2021</v>
      </c>
      <c r="AF6" s="15">
        <v>2022</v>
      </c>
      <c r="AG6" s="15">
        <v>2023</v>
      </c>
      <c r="AH6" s="15">
        <v>2024</v>
      </c>
      <c r="AI6" s="15">
        <v>2025</v>
      </c>
      <c r="AJ6" s="15">
        <v>2026</v>
      </c>
      <c r="AK6" s="15">
        <v>2027</v>
      </c>
      <c r="AL6" s="15">
        <v>2028</v>
      </c>
      <c r="AM6" s="15">
        <v>2029</v>
      </c>
      <c r="AN6" s="15">
        <v>2030</v>
      </c>
      <c r="AO6" s="118"/>
      <c r="AP6" s="15">
        <v>2021</v>
      </c>
      <c r="AQ6" s="15">
        <v>2022</v>
      </c>
      <c r="AR6" s="15">
        <v>2023</v>
      </c>
      <c r="AS6" s="15">
        <v>2024</v>
      </c>
      <c r="AT6" s="15">
        <v>2025</v>
      </c>
      <c r="AU6" s="15">
        <v>2026</v>
      </c>
      <c r="AV6" s="15">
        <v>2027</v>
      </c>
      <c r="AW6" s="15">
        <v>2028</v>
      </c>
      <c r="AX6" s="15">
        <v>2029</v>
      </c>
      <c r="AY6" s="15">
        <v>2030</v>
      </c>
      <c r="AZ6" s="120"/>
      <c r="BA6" s="15">
        <v>2021</v>
      </c>
      <c r="BB6" s="15">
        <v>2022</v>
      </c>
      <c r="BC6" s="15">
        <v>2023</v>
      </c>
      <c r="BD6" s="15">
        <v>2024</v>
      </c>
      <c r="BE6" s="15">
        <v>2025</v>
      </c>
      <c r="BF6" s="15">
        <v>2026</v>
      </c>
      <c r="BG6" s="15">
        <v>2027</v>
      </c>
      <c r="BH6" s="15">
        <v>2028</v>
      </c>
      <c r="BI6" s="15">
        <v>2029</v>
      </c>
      <c r="BJ6" s="15">
        <v>2030</v>
      </c>
      <c r="BK6" s="120"/>
      <c r="BL6" s="118"/>
    </row>
    <row r="7" spans="2:64" x14ac:dyDescent="0.3">
      <c r="B7" s="8">
        <v>1</v>
      </c>
      <c r="C7" s="30">
        <v>2</v>
      </c>
      <c r="D7" s="30">
        <v>3</v>
      </c>
      <c r="E7" s="8">
        <v>4</v>
      </c>
      <c r="F7" s="30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8">
        <v>20</v>
      </c>
      <c r="V7" s="8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8">
        <v>27</v>
      </c>
      <c r="AC7" s="8">
        <v>28</v>
      </c>
      <c r="AD7" s="8">
        <v>29</v>
      </c>
      <c r="AE7" s="8">
        <v>30</v>
      </c>
      <c r="AF7" s="8">
        <v>31</v>
      </c>
      <c r="AG7" s="8">
        <v>32</v>
      </c>
      <c r="AH7" s="8">
        <v>33</v>
      </c>
      <c r="AI7" s="8">
        <v>34</v>
      </c>
      <c r="AJ7" s="8">
        <v>35</v>
      </c>
      <c r="AK7" s="8">
        <v>36</v>
      </c>
      <c r="AL7" s="8">
        <v>37</v>
      </c>
      <c r="AM7" s="8">
        <v>38</v>
      </c>
      <c r="AN7" s="8">
        <v>39</v>
      </c>
      <c r="AO7" s="8">
        <v>40</v>
      </c>
      <c r="AP7" s="8">
        <v>41</v>
      </c>
      <c r="AQ7" s="8">
        <v>42</v>
      </c>
      <c r="AR7" s="8">
        <v>43</v>
      </c>
      <c r="AS7" s="8">
        <v>44</v>
      </c>
      <c r="AT7" s="8">
        <v>45</v>
      </c>
      <c r="AU7" s="8">
        <v>46</v>
      </c>
      <c r="AV7" s="8">
        <v>47</v>
      </c>
      <c r="AW7" s="8">
        <v>48</v>
      </c>
      <c r="AX7" s="8">
        <v>49</v>
      </c>
      <c r="AY7" s="8">
        <v>50</v>
      </c>
      <c r="AZ7" s="8">
        <v>51</v>
      </c>
      <c r="BA7" s="8">
        <v>52</v>
      </c>
      <c r="BB7" s="8">
        <v>53</v>
      </c>
      <c r="BC7" s="8">
        <v>54</v>
      </c>
      <c r="BD7" s="8">
        <v>55</v>
      </c>
      <c r="BE7" s="8">
        <v>56</v>
      </c>
      <c r="BF7" s="8">
        <v>57</v>
      </c>
      <c r="BG7" s="8">
        <v>58</v>
      </c>
      <c r="BH7" s="8">
        <v>59</v>
      </c>
      <c r="BI7" s="8">
        <v>60</v>
      </c>
      <c r="BJ7" s="8">
        <v>61</v>
      </c>
      <c r="BK7" s="8">
        <v>62</v>
      </c>
      <c r="BL7" s="8">
        <v>63</v>
      </c>
    </row>
    <row r="8" spans="2:64" ht="39.6" x14ac:dyDescent="0.3">
      <c r="B8" s="19">
        <v>9</v>
      </c>
      <c r="C8" s="22" t="s">
        <v>163</v>
      </c>
      <c r="D8" s="22" t="s">
        <v>166</v>
      </c>
      <c r="E8" s="19" t="s">
        <v>112</v>
      </c>
      <c r="F8" s="40" t="s">
        <v>167</v>
      </c>
      <c r="G8" s="19" t="s">
        <v>76</v>
      </c>
      <c r="H8" s="19" t="s">
        <v>76</v>
      </c>
      <c r="I8" s="19" t="s">
        <v>76</v>
      </c>
      <c r="J8" s="19" t="s">
        <v>148</v>
      </c>
      <c r="K8" s="19">
        <v>46</v>
      </c>
      <c r="L8" s="19">
        <v>1967</v>
      </c>
      <c r="M8" s="19">
        <v>1967</v>
      </c>
      <c r="N8" s="19">
        <v>503</v>
      </c>
      <c r="O8" s="19">
        <v>1811.1</v>
      </c>
      <c r="P8" s="19">
        <v>32</v>
      </c>
      <c r="Q8" s="19" t="s">
        <v>154</v>
      </c>
      <c r="R8" s="19"/>
      <c r="S8" s="19">
        <v>963.34500000000003</v>
      </c>
      <c r="T8" s="19">
        <v>0</v>
      </c>
      <c r="U8" s="19">
        <v>963.34500000000003</v>
      </c>
      <c r="V8" s="19">
        <v>0</v>
      </c>
      <c r="W8" s="19">
        <v>0</v>
      </c>
      <c r="X8" s="19"/>
      <c r="Y8" s="19"/>
      <c r="Z8" s="19"/>
      <c r="AA8" s="19"/>
      <c r="AB8" s="19"/>
      <c r="AC8" s="19"/>
      <c r="AD8" s="7">
        <v>905.55</v>
      </c>
      <c r="AE8" s="7">
        <v>0</v>
      </c>
      <c r="AF8" s="7">
        <v>905.55</v>
      </c>
      <c r="AG8" s="7">
        <v>0</v>
      </c>
      <c r="AH8" s="7">
        <v>0</v>
      </c>
      <c r="AI8" s="7">
        <v>0</v>
      </c>
      <c r="AJ8" s="7"/>
      <c r="AK8" s="7"/>
      <c r="AL8" s="7"/>
      <c r="AM8" s="7"/>
      <c r="AN8" s="7"/>
      <c r="AO8" s="7">
        <v>57.795000000000002</v>
      </c>
      <c r="AP8" s="7">
        <v>0</v>
      </c>
      <c r="AQ8" s="7">
        <v>57.795000000000002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11825.525250000001</v>
      </c>
      <c r="BL8" s="7">
        <v>2022</v>
      </c>
    </row>
    <row r="9" spans="2:64" ht="39.6" x14ac:dyDescent="0.3">
      <c r="B9" s="19">
        <v>13</v>
      </c>
      <c r="C9" s="22" t="s">
        <v>174</v>
      </c>
      <c r="D9" s="22" t="s">
        <v>177</v>
      </c>
      <c r="E9" s="19" t="s">
        <v>112</v>
      </c>
      <c r="F9" s="40" t="s">
        <v>178</v>
      </c>
      <c r="G9" s="19" t="s">
        <v>76</v>
      </c>
      <c r="H9" s="19" t="s">
        <v>76</v>
      </c>
      <c r="I9" s="19" t="s">
        <v>76</v>
      </c>
      <c r="J9" s="19" t="s">
        <v>148</v>
      </c>
      <c r="K9" s="19">
        <v>68</v>
      </c>
      <c r="L9" s="19">
        <v>2428</v>
      </c>
      <c r="M9" s="19">
        <v>2428</v>
      </c>
      <c r="N9" s="19"/>
      <c r="O9" s="19">
        <v>440</v>
      </c>
      <c r="P9" s="19">
        <v>36</v>
      </c>
      <c r="Q9" s="19" t="s">
        <v>154</v>
      </c>
      <c r="R9" s="19"/>
      <c r="S9" s="19">
        <v>4193.9680900000003</v>
      </c>
      <c r="T9" s="19">
        <v>0</v>
      </c>
      <c r="U9" s="19">
        <v>4193.9680900000003</v>
      </c>
      <c r="V9" s="19">
        <v>0</v>
      </c>
      <c r="W9" s="19">
        <v>0</v>
      </c>
      <c r="X9" s="19"/>
      <c r="Y9" s="19"/>
      <c r="Z9" s="19"/>
      <c r="AA9" s="19"/>
      <c r="AB9" s="19"/>
      <c r="AC9" s="19"/>
      <c r="AD9" s="7">
        <v>3942.3300045999999</v>
      </c>
      <c r="AE9" s="7">
        <v>0</v>
      </c>
      <c r="AF9" s="7">
        <v>3942.3300045999999</v>
      </c>
      <c r="AG9" s="7">
        <v>0</v>
      </c>
      <c r="AH9" s="7">
        <v>0</v>
      </c>
      <c r="AI9" s="7">
        <v>0</v>
      </c>
      <c r="AJ9" s="7"/>
      <c r="AK9" s="7"/>
      <c r="AL9" s="7"/>
      <c r="AM9" s="7"/>
      <c r="AN9" s="7"/>
      <c r="AO9" s="7">
        <v>251.63808540000002</v>
      </c>
      <c r="AP9" s="7">
        <v>0</v>
      </c>
      <c r="AQ9" s="7">
        <v>251.63808540000002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15923.802380000001</v>
      </c>
      <c r="BL9" s="7">
        <v>2022</v>
      </c>
    </row>
    <row r="10" spans="2:64" ht="52.8" x14ac:dyDescent="0.3">
      <c r="B10" s="19">
        <v>14</v>
      </c>
      <c r="C10" s="22" t="s">
        <v>179</v>
      </c>
      <c r="D10" s="22" t="s">
        <v>180</v>
      </c>
      <c r="E10" s="19" t="s">
        <v>112</v>
      </c>
      <c r="F10" s="40" t="s">
        <v>181</v>
      </c>
      <c r="G10" s="19" t="s">
        <v>76</v>
      </c>
      <c r="H10" s="19" t="s">
        <v>76</v>
      </c>
      <c r="I10" s="19" t="s">
        <v>76</v>
      </c>
      <c r="J10" s="19" t="s">
        <v>148</v>
      </c>
      <c r="K10" s="19">
        <v>50.19</v>
      </c>
      <c r="L10" s="19">
        <v>3688</v>
      </c>
      <c r="M10" s="19">
        <v>3688</v>
      </c>
      <c r="N10" s="19"/>
      <c r="O10" s="19">
        <v>1504.4</v>
      </c>
      <c r="P10" s="19">
        <v>38</v>
      </c>
      <c r="Q10" s="19" t="s">
        <v>154</v>
      </c>
      <c r="R10" s="19"/>
      <c r="S10" s="19">
        <v>4130.09573</v>
      </c>
      <c r="T10" s="19">
        <v>0</v>
      </c>
      <c r="U10" s="19">
        <v>4130.09573</v>
      </c>
      <c r="V10" s="19">
        <v>0</v>
      </c>
      <c r="W10" s="19">
        <v>0</v>
      </c>
      <c r="X10" s="19"/>
      <c r="Y10" s="19"/>
      <c r="Z10" s="19"/>
      <c r="AA10" s="19"/>
      <c r="AB10" s="19"/>
      <c r="AC10" s="19"/>
      <c r="AD10" s="7">
        <v>3882.29</v>
      </c>
      <c r="AE10" s="7">
        <v>0</v>
      </c>
      <c r="AF10" s="7">
        <v>3882.29</v>
      </c>
      <c r="AG10" s="7">
        <v>0</v>
      </c>
      <c r="AH10" s="7">
        <v>0</v>
      </c>
      <c r="AI10" s="7">
        <v>0</v>
      </c>
      <c r="AJ10" s="7"/>
      <c r="AK10" s="7"/>
      <c r="AL10" s="7"/>
      <c r="AM10" s="7"/>
      <c r="AN10" s="7"/>
      <c r="AO10" s="7">
        <v>247.80573000000001</v>
      </c>
      <c r="AP10" s="7">
        <v>0</v>
      </c>
      <c r="AQ10" s="7">
        <v>247.80573000000001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27224.18838</v>
      </c>
      <c r="BL10" s="7">
        <v>2023</v>
      </c>
    </row>
    <row r="11" spans="2:64" ht="52.8" x14ac:dyDescent="0.3">
      <c r="B11" s="19">
        <v>23</v>
      </c>
      <c r="C11" s="22" t="s">
        <v>204</v>
      </c>
      <c r="D11" s="22" t="s">
        <v>205</v>
      </c>
      <c r="E11" s="19" t="s">
        <v>112</v>
      </c>
      <c r="F11" s="40" t="s">
        <v>206</v>
      </c>
      <c r="G11" s="19" t="s">
        <v>76</v>
      </c>
      <c r="H11" s="19" t="s">
        <v>76</v>
      </c>
      <c r="I11" s="19" t="s">
        <v>77</v>
      </c>
      <c r="J11" s="19" t="s">
        <v>148</v>
      </c>
      <c r="K11" s="19">
        <v>47.03</v>
      </c>
      <c r="L11" s="19">
        <v>7289</v>
      </c>
      <c r="M11" s="19">
        <v>7289</v>
      </c>
      <c r="N11" s="19"/>
      <c r="O11" s="19">
        <v>2420</v>
      </c>
      <c r="P11" s="19">
        <v>101</v>
      </c>
      <c r="Q11" s="19" t="s">
        <v>154</v>
      </c>
      <c r="R11" s="19"/>
      <c r="S11" s="19">
        <v>3087.9787200000001</v>
      </c>
      <c r="T11" s="19">
        <v>0</v>
      </c>
      <c r="U11" s="19">
        <v>3087.9787200000001</v>
      </c>
      <c r="V11" s="19">
        <v>0</v>
      </c>
      <c r="W11" s="19">
        <v>0</v>
      </c>
      <c r="X11" s="19"/>
      <c r="Y11" s="19"/>
      <c r="Z11" s="19"/>
      <c r="AA11" s="19"/>
      <c r="AB11" s="19"/>
      <c r="AC11" s="19"/>
      <c r="AD11" s="7">
        <v>2902.6999968</v>
      </c>
      <c r="AE11" s="7">
        <v>0</v>
      </c>
      <c r="AF11" s="7">
        <v>2902.6999968</v>
      </c>
      <c r="AG11" s="7">
        <v>0</v>
      </c>
      <c r="AH11" s="7">
        <v>0</v>
      </c>
      <c r="AI11" s="7">
        <v>0</v>
      </c>
      <c r="AJ11" s="7"/>
      <c r="AK11" s="7"/>
      <c r="AL11" s="7"/>
      <c r="AM11" s="7"/>
      <c r="AN11" s="7"/>
      <c r="AO11" s="7">
        <v>185.2787232</v>
      </c>
      <c r="AP11" s="7">
        <v>0</v>
      </c>
      <c r="AQ11" s="7">
        <v>185.2787232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18000</v>
      </c>
      <c r="BL11" s="7">
        <v>2022</v>
      </c>
    </row>
    <row r="12" spans="2:64" ht="39.6" x14ac:dyDescent="0.3">
      <c r="B12" s="19">
        <v>32</v>
      </c>
      <c r="C12" s="22" t="s">
        <v>225</v>
      </c>
      <c r="D12" s="22" t="s">
        <v>226</v>
      </c>
      <c r="E12" s="19" t="s">
        <v>75</v>
      </c>
      <c r="F12" s="40" t="s">
        <v>227</v>
      </c>
      <c r="G12" s="19" t="s">
        <v>76</v>
      </c>
      <c r="H12" s="19" t="s">
        <v>77</v>
      </c>
      <c r="I12" s="19" t="s">
        <v>77</v>
      </c>
      <c r="J12" s="19" t="s">
        <v>148</v>
      </c>
      <c r="K12" s="19">
        <v>60</v>
      </c>
      <c r="L12" s="19">
        <v>23146</v>
      </c>
      <c r="M12" s="19">
        <v>23146</v>
      </c>
      <c r="N12" s="19"/>
      <c r="O12" s="19">
        <v>2623</v>
      </c>
      <c r="P12" s="19">
        <v>82</v>
      </c>
      <c r="Q12" s="19" t="s">
        <v>154</v>
      </c>
      <c r="R12" s="19"/>
      <c r="S12" s="19">
        <v>3204.8166000000001</v>
      </c>
      <c r="T12" s="19">
        <v>0</v>
      </c>
      <c r="U12" s="19">
        <v>3204.8166000000001</v>
      </c>
      <c r="V12" s="19">
        <v>0</v>
      </c>
      <c r="W12" s="19">
        <v>0</v>
      </c>
      <c r="X12" s="19"/>
      <c r="Y12" s="19"/>
      <c r="Z12" s="19"/>
      <c r="AA12" s="19"/>
      <c r="AB12" s="19"/>
      <c r="AC12" s="19"/>
      <c r="AD12" s="7">
        <v>3012.53</v>
      </c>
      <c r="AE12" s="7">
        <v>0</v>
      </c>
      <c r="AF12" s="7">
        <v>3012.53</v>
      </c>
      <c r="AG12" s="7">
        <v>0</v>
      </c>
      <c r="AH12" s="7">
        <v>0</v>
      </c>
      <c r="AI12" s="7">
        <v>0</v>
      </c>
      <c r="AJ12" s="7"/>
      <c r="AK12" s="7"/>
      <c r="AL12" s="7"/>
      <c r="AM12" s="7"/>
      <c r="AN12" s="7"/>
      <c r="AO12" s="7">
        <v>192.28659999999999</v>
      </c>
      <c r="AP12" s="7">
        <v>0</v>
      </c>
      <c r="AQ12" s="7">
        <v>192.28659999999999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23552.628190000003</v>
      </c>
      <c r="BL12" s="7">
        <v>2022</v>
      </c>
    </row>
    <row r="13" spans="2:64" ht="39.6" x14ac:dyDescent="0.3">
      <c r="B13" s="19">
        <v>40</v>
      </c>
      <c r="C13" s="22" t="s">
        <v>246</v>
      </c>
      <c r="D13" s="22" t="s">
        <v>247</v>
      </c>
      <c r="E13" s="19" t="s">
        <v>112</v>
      </c>
      <c r="F13" s="40" t="s">
        <v>248</v>
      </c>
      <c r="G13" s="19" t="s">
        <v>76</v>
      </c>
      <c r="H13" s="19" t="s">
        <v>76</v>
      </c>
      <c r="I13" s="19" t="s">
        <v>77</v>
      </c>
      <c r="J13" s="19" t="s">
        <v>148</v>
      </c>
      <c r="K13" s="19">
        <v>64</v>
      </c>
      <c r="L13" s="19">
        <v>16416</v>
      </c>
      <c r="M13" s="19">
        <v>16416</v>
      </c>
      <c r="N13" s="19"/>
      <c r="O13" s="19">
        <v>2217</v>
      </c>
      <c r="P13" s="19">
        <v>83</v>
      </c>
      <c r="Q13" s="19" t="s">
        <v>154</v>
      </c>
      <c r="R13" s="19"/>
      <c r="S13" s="19">
        <v>3924.915</v>
      </c>
      <c r="T13" s="19">
        <v>0</v>
      </c>
      <c r="U13" s="19">
        <v>3924.915</v>
      </c>
      <c r="V13" s="19">
        <v>0</v>
      </c>
      <c r="W13" s="19">
        <v>0</v>
      </c>
      <c r="X13" s="19"/>
      <c r="Y13" s="19"/>
      <c r="Z13" s="19"/>
      <c r="AA13" s="19"/>
      <c r="AB13" s="19"/>
      <c r="AC13" s="19"/>
      <c r="AD13" s="7">
        <v>3689.43</v>
      </c>
      <c r="AE13" s="7">
        <v>0</v>
      </c>
      <c r="AF13" s="7">
        <v>3689.43</v>
      </c>
      <c r="AG13" s="7">
        <v>0</v>
      </c>
      <c r="AH13" s="7">
        <v>0</v>
      </c>
      <c r="AI13" s="7">
        <v>0</v>
      </c>
      <c r="AJ13" s="7"/>
      <c r="AK13" s="7"/>
      <c r="AL13" s="7"/>
      <c r="AM13" s="7"/>
      <c r="AN13" s="7"/>
      <c r="AO13" s="7">
        <v>235.48500000000001</v>
      </c>
      <c r="AP13" s="7">
        <v>0</v>
      </c>
      <c r="AQ13" s="7">
        <v>235.48500000000001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29163.476999999999</v>
      </c>
      <c r="BL13" s="7">
        <v>2022</v>
      </c>
    </row>
    <row r="14" spans="2:64" ht="39.6" x14ac:dyDescent="0.3">
      <c r="B14" s="19">
        <v>43</v>
      </c>
      <c r="C14" s="22" t="s">
        <v>254</v>
      </c>
      <c r="D14" s="22" t="s">
        <v>255</v>
      </c>
      <c r="E14" s="19" t="s">
        <v>75</v>
      </c>
      <c r="F14" s="40" t="s">
        <v>256</v>
      </c>
      <c r="G14" s="19" t="s">
        <v>76</v>
      </c>
      <c r="H14" s="19" t="s">
        <v>77</v>
      </c>
      <c r="I14" s="19" t="s">
        <v>76</v>
      </c>
      <c r="J14" s="19" t="s">
        <v>148</v>
      </c>
      <c r="K14" s="19">
        <v>42</v>
      </c>
      <c r="L14" s="19">
        <v>2341</v>
      </c>
      <c r="M14" s="19">
        <v>2341</v>
      </c>
      <c r="N14" s="19"/>
      <c r="O14" s="19">
        <v>913.4</v>
      </c>
      <c r="P14" s="19">
        <v>365</v>
      </c>
      <c r="Q14" s="19" t="s">
        <v>96</v>
      </c>
      <c r="R14" s="19"/>
      <c r="S14" s="19">
        <v>898.64893999999993</v>
      </c>
      <c r="T14" s="19">
        <v>0</v>
      </c>
      <c r="U14" s="19">
        <v>898.64893999999993</v>
      </c>
      <c r="V14" s="19">
        <v>0</v>
      </c>
      <c r="W14" s="19">
        <v>0</v>
      </c>
      <c r="X14" s="19"/>
      <c r="Y14" s="19"/>
      <c r="Z14" s="19"/>
      <c r="AA14" s="19"/>
      <c r="AB14" s="19"/>
      <c r="AC14" s="19"/>
      <c r="AD14" s="7">
        <v>844.73</v>
      </c>
      <c r="AE14" s="7">
        <v>0</v>
      </c>
      <c r="AF14" s="7">
        <v>844.73</v>
      </c>
      <c r="AG14" s="7">
        <v>0</v>
      </c>
      <c r="AH14" s="7">
        <v>0</v>
      </c>
      <c r="AI14" s="7">
        <v>0</v>
      </c>
      <c r="AJ14" s="7"/>
      <c r="AK14" s="7"/>
      <c r="AL14" s="7"/>
      <c r="AM14" s="7"/>
      <c r="AN14" s="7"/>
      <c r="AO14" s="7">
        <v>53.9189399999999</v>
      </c>
      <c r="AP14" s="7">
        <v>0</v>
      </c>
      <c r="AQ14" s="7">
        <v>53.9189399999999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9561.7440000000006</v>
      </c>
      <c r="BL14" s="7">
        <v>2022</v>
      </c>
    </row>
    <row r="15" spans="2:64" ht="52.8" x14ac:dyDescent="0.3">
      <c r="B15" s="19">
        <v>53</v>
      </c>
      <c r="C15" s="22" t="s">
        <v>277</v>
      </c>
      <c r="D15" s="22" t="s">
        <v>278</v>
      </c>
      <c r="E15" s="19" t="s">
        <v>112</v>
      </c>
      <c r="F15" s="40" t="s">
        <v>279</v>
      </c>
      <c r="G15" s="19" t="s">
        <v>76</v>
      </c>
      <c r="H15" s="19" t="s">
        <v>76</v>
      </c>
      <c r="I15" s="19" t="s">
        <v>76</v>
      </c>
      <c r="J15" s="19" t="s">
        <v>148</v>
      </c>
      <c r="K15" s="19">
        <v>80</v>
      </c>
      <c r="L15" s="19">
        <v>1877</v>
      </c>
      <c r="M15" s="19">
        <v>1877</v>
      </c>
      <c r="N15" s="19"/>
      <c r="O15" s="19">
        <v>650</v>
      </c>
      <c r="P15" s="19">
        <v>15</v>
      </c>
      <c r="Q15" s="19" t="s">
        <v>154</v>
      </c>
      <c r="R15" s="19"/>
      <c r="S15" s="19">
        <v>1435.4680900000001</v>
      </c>
      <c r="T15" s="19">
        <v>0</v>
      </c>
      <c r="U15" s="19">
        <v>1435.4680900000001</v>
      </c>
      <c r="V15" s="19">
        <v>0</v>
      </c>
      <c r="W15" s="19">
        <v>0</v>
      </c>
      <c r="X15" s="19"/>
      <c r="Y15" s="19"/>
      <c r="Z15" s="19"/>
      <c r="AA15" s="19"/>
      <c r="AB15" s="19"/>
      <c r="AC15" s="19"/>
      <c r="AD15" s="7">
        <v>1349.34</v>
      </c>
      <c r="AE15" s="7">
        <v>0</v>
      </c>
      <c r="AF15" s="7">
        <v>1349.34</v>
      </c>
      <c r="AG15" s="7">
        <v>0</v>
      </c>
      <c r="AH15" s="7">
        <v>0</v>
      </c>
      <c r="AI15" s="7">
        <v>0</v>
      </c>
      <c r="AJ15" s="7"/>
      <c r="AK15" s="7"/>
      <c r="AL15" s="7"/>
      <c r="AM15" s="7"/>
      <c r="AN15" s="7"/>
      <c r="AO15" s="7">
        <v>86.1280900000001</v>
      </c>
      <c r="AP15" s="7">
        <v>0</v>
      </c>
      <c r="AQ15" s="7">
        <v>86.1280900000001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9395.8269999999993</v>
      </c>
      <c r="BL15" s="7">
        <v>2023</v>
      </c>
    </row>
    <row r="16" spans="2:64" x14ac:dyDescent="0.3">
      <c r="B16" s="5"/>
      <c r="C16" s="22" t="s">
        <v>2</v>
      </c>
      <c r="D16" s="31"/>
      <c r="E16" s="5"/>
      <c r="F16" s="31"/>
      <c r="G16" s="5"/>
      <c r="H16" s="5"/>
      <c r="I16" s="5"/>
      <c r="J16" s="5"/>
      <c r="K16" s="5"/>
      <c r="L16" s="5"/>
      <c r="M16" s="5"/>
      <c r="N16" s="5"/>
      <c r="O16" s="4"/>
      <c r="P16" s="5"/>
      <c r="Q16" s="5"/>
      <c r="R16" s="5"/>
      <c r="S16" s="4">
        <v>21839.23617</v>
      </c>
      <c r="T16" s="4">
        <v>0</v>
      </c>
      <c r="U16" s="4">
        <v>21839.23617</v>
      </c>
      <c r="V16" s="4">
        <v>0</v>
      </c>
      <c r="W16" s="4">
        <v>0</v>
      </c>
      <c r="X16" s="4"/>
      <c r="Y16" s="4"/>
      <c r="Z16" s="4"/>
      <c r="AA16" s="4"/>
      <c r="AB16" s="4"/>
      <c r="AC16" s="4"/>
      <c r="AD16" s="7">
        <v>20528.900001400001</v>
      </c>
      <c r="AE16" s="7">
        <v>0</v>
      </c>
      <c r="AF16" s="7">
        <v>20528.900001400001</v>
      </c>
      <c r="AG16" s="7">
        <v>0</v>
      </c>
      <c r="AH16" s="7"/>
      <c r="AI16" s="7"/>
      <c r="AJ16" s="7"/>
      <c r="AK16" s="7"/>
      <c r="AL16" s="7"/>
      <c r="AM16" s="7"/>
      <c r="AN16" s="7"/>
      <c r="AO16" s="7">
        <v>1310.3361686000001</v>
      </c>
      <c r="AP16" s="7">
        <v>0</v>
      </c>
      <c r="AQ16" s="7">
        <v>1310.3361686000001</v>
      </c>
      <c r="AR16" s="7">
        <v>0</v>
      </c>
      <c r="AS16" s="7">
        <v>0</v>
      </c>
      <c r="AT16" s="7">
        <v>0</v>
      </c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8" spans="2:29" ht="39" customHeight="1" x14ac:dyDescent="0.3">
      <c r="B18" s="136" t="s">
        <v>28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</row>
    <row r="19" spans="2:29" ht="15.6" x14ac:dyDescent="0.3">
      <c r="B19" s="105" t="s">
        <v>35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</row>
  </sheetData>
  <autoFilter ref="B7:BL7"/>
  <mergeCells count="30">
    <mergeCell ref="B3:AC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A5:BJ5"/>
    <mergeCell ref="BK5:BK6"/>
    <mergeCell ref="BL5:BL6"/>
    <mergeCell ref="Q5:Q6"/>
    <mergeCell ref="R5:R6"/>
    <mergeCell ref="S5:S6"/>
    <mergeCell ref="T5:AC5"/>
    <mergeCell ref="AD5:AD6"/>
    <mergeCell ref="AE5:AN5"/>
    <mergeCell ref="B18:AC18"/>
    <mergeCell ref="B19:AC19"/>
    <mergeCell ref="AO5:AO6"/>
    <mergeCell ref="AP5:AY5"/>
    <mergeCell ref="AZ5:AZ6"/>
    <mergeCell ref="K5:K6"/>
    <mergeCell ref="L5:L6"/>
    <mergeCell ref="M5:M6"/>
    <mergeCell ref="N5:N6"/>
    <mergeCell ref="O5:O6"/>
    <mergeCell ref="P5:P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BM91"/>
  <sheetViews>
    <sheetView view="pageBreakPreview" topLeftCell="B1" zoomScale="70" zoomScaleNormal="100" zoomScaleSheetLayoutView="70" workbookViewId="0">
      <selection activeCell="B3" sqref="B3:AB3"/>
    </sheetView>
  </sheetViews>
  <sheetFormatPr defaultColWidth="9.109375" defaultRowHeight="13.8" x14ac:dyDescent="0.3"/>
  <cols>
    <col min="1" max="1" width="9.109375" style="50"/>
    <col min="2" max="2" width="8.88671875" style="50" customWidth="1"/>
    <col min="3" max="3" width="41.33203125" style="50" customWidth="1"/>
    <col min="4" max="4" width="45.33203125" style="51" customWidth="1"/>
    <col min="5" max="5" width="14.44140625" style="50" customWidth="1"/>
    <col min="6" max="6" width="27.88671875" style="50" customWidth="1"/>
    <col min="7" max="7" width="17.6640625" style="50" customWidth="1"/>
    <col min="8" max="9" width="13.88671875" style="50" customWidth="1"/>
    <col min="10" max="10" width="28.44140625" style="50" customWidth="1"/>
    <col min="11" max="11" width="17.6640625" style="50" customWidth="1"/>
    <col min="12" max="12" width="17.88671875" style="50" customWidth="1"/>
    <col min="13" max="13" width="17.88671875" style="24" customWidth="1"/>
    <col min="14" max="14" width="15.88671875" style="24" customWidth="1"/>
    <col min="15" max="15" width="16.33203125" style="24" customWidth="1"/>
    <col min="16" max="16" width="17.109375" style="24" customWidth="1"/>
    <col min="17" max="17" width="23" style="50" customWidth="1"/>
    <col min="18" max="18" width="17.6640625" style="24" customWidth="1"/>
    <col min="19" max="19" width="11.5546875" style="24" customWidth="1"/>
    <col min="20" max="27" width="17.109375" style="24" customWidth="1"/>
    <col min="28" max="28" width="13.5546875" style="24" customWidth="1"/>
    <col min="29" max="29" width="19.109375" style="24" customWidth="1"/>
    <col min="30" max="30" width="14.44140625" style="24" customWidth="1"/>
    <col min="31" max="31" width="13" style="24" customWidth="1"/>
    <col min="32" max="32" width="12" style="24" customWidth="1"/>
    <col min="33" max="33" width="12.6640625" style="24" customWidth="1"/>
    <col min="34" max="34" width="11.5546875" style="24" customWidth="1"/>
    <col min="35" max="35" width="13.33203125" style="24" customWidth="1"/>
    <col min="36" max="36" width="12.6640625" style="24" customWidth="1"/>
    <col min="37" max="38" width="13.33203125" style="24" customWidth="1"/>
    <col min="39" max="39" width="14.88671875" style="24" customWidth="1"/>
    <col min="40" max="41" width="20.6640625" style="24" customWidth="1"/>
    <col min="42" max="42" width="16.33203125" style="24" customWidth="1"/>
    <col min="43" max="44" width="15.109375" style="24" customWidth="1"/>
    <col min="45" max="45" width="16.88671875" style="24" customWidth="1"/>
    <col min="46" max="46" width="15.33203125" style="24" customWidth="1"/>
    <col min="47" max="48" width="14.33203125" style="24" customWidth="1"/>
    <col min="49" max="49" width="14.44140625" style="24" customWidth="1"/>
    <col min="50" max="50" width="16.33203125" style="24" customWidth="1"/>
    <col min="51" max="51" width="20.6640625" style="24" customWidth="1"/>
    <col min="52" max="52" width="16.33203125" style="24" customWidth="1"/>
    <col min="53" max="53" width="14.88671875" style="24" customWidth="1"/>
    <col min="54" max="54" width="20.6640625" style="24" customWidth="1"/>
    <col min="55" max="55" width="14.5546875" style="24" customWidth="1"/>
    <col min="56" max="56" width="13.6640625" style="24" customWidth="1"/>
    <col min="57" max="57" width="14.109375" style="24" customWidth="1"/>
    <col min="58" max="58" width="13.33203125" style="24" customWidth="1"/>
    <col min="59" max="60" width="13.88671875" style="24" customWidth="1"/>
    <col min="61" max="62" width="14.109375" style="24" customWidth="1"/>
    <col min="63" max="63" width="14.5546875" style="50" customWidth="1"/>
    <col min="64" max="64" width="27.44140625" style="50" customWidth="1"/>
    <col min="65" max="65" width="15.5546875" style="50" customWidth="1"/>
    <col min="66" max="16384" width="9.109375" style="50"/>
  </cols>
  <sheetData>
    <row r="2" spans="2:65" ht="15.75" customHeight="1" x14ac:dyDescent="0.3"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2"/>
      <c r="BL2" s="2" t="s">
        <v>607</v>
      </c>
      <c r="BM2" s="1"/>
    </row>
    <row r="3" spans="2:65" ht="92.25" customHeight="1" x14ac:dyDescent="0.3">
      <c r="B3" s="98" t="s">
        <v>614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</row>
    <row r="4" spans="2:65" x14ac:dyDescent="0.3">
      <c r="BL4" s="20" t="s">
        <v>55</v>
      </c>
      <c r="BM4" s="20"/>
    </row>
    <row r="5" spans="2:65" s="52" customFormat="1" ht="111" customHeight="1" x14ac:dyDescent="0.3">
      <c r="B5" s="118" t="s">
        <v>0</v>
      </c>
      <c r="C5" s="124" t="s">
        <v>38</v>
      </c>
      <c r="D5" s="133" t="s">
        <v>42</v>
      </c>
      <c r="E5" s="128" t="s">
        <v>43</v>
      </c>
      <c r="F5" s="118" t="s">
        <v>1</v>
      </c>
      <c r="G5" s="128" t="s">
        <v>16</v>
      </c>
      <c r="H5" s="128" t="s">
        <v>18</v>
      </c>
      <c r="I5" s="128" t="s">
        <v>19</v>
      </c>
      <c r="J5" s="118" t="s">
        <v>554</v>
      </c>
      <c r="K5" s="118" t="s">
        <v>34</v>
      </c>
      <c r="L5" s="118" t="s">
        <v>53</v>
      </c>
      <c r="M5" s="118" t="s">
        <v>46</v>
      </c>
      <c r="N5" s="124" t="s">
        <v>29</v>
      </c>
      <c r="O5" s="118" t="s">
        <v>5</v>
      </c>
      <c r="P5" s="118" t="s">
        <v>44</v>
      </c>
      <c r="Q5" s="119" t="s">
        <v>6</v>
      </c>
      <c r="R5" s="118" t="s">
        <v>582</v>
      </c>
      <c r="S5" s="125" t="s">
        <v>562</v>
      </c>
      <c r="T5" s="126"/>
      <c r="U5" s="126"/>
      <c r="V5" s="126"/>
      <c r="W5" s="126"/>
      <c r="X5" s="126"/>
      <c r="Y5" s="126"/>
      <c r="Z5" s="126"/>
      <c r="AA5" s="126"/>
      <c r="AB5" s="127"/>
      <c r="AC5" s="118" t="s">
        <v>583</v>
      </c>
      <c r="AD5" s="125" t="s">
        <v>566</v>
      </c>
      <c r="AE5" s="126"/>
      <c r="AF5" s="126"/>
      <c r="AG5" s="126"/>
      <c r="AH5" s="126"/>
      <c r="AI5" s="126"/>
      <c r="AJ5" s="126"/>
      <c r="AK5" s="126"/>
      <c r="AL5" s="126"/>
      <c r="AM5" s="127"/>
      <c r="AN5" s="118" t="s">
        <v>584</v>
      </c>
      <c r="AO5" s="125" t="s">
        <v>568</v>
      </c>
      <c r="AP5" s="126"/>
      <c r="AQ5" s="126"/>
      <c r="AR5" s="126"/>
      <c r="AS5" s="126"/>
      <c r="AT5" s="126"/>
      <c r="AU5" s="126"/>
      <c r="AV5" s="126"/>
      <c r="AW5" s="126"/>
      <c r="AX5" s="127"/>
      <c r="AY5" s="119" t="s">
        <v>585</v>
      </c>
      <c r="AZ5" s="121" t="s">
        <v>586</v>
      </c>
      <c r="BA5" s="122"/>
      <c r="BB5" s="122"/>
      <c r="BC5" s="122"/>
      <c r="BD5" s="122"/>
      <c r="BE5" s="122"/>
      <c r="BF5" s="122"/>
      <c r="BG5" s="122"/>
      <c r="BH5" s="122"/>
      <c r="BI5" s="123"/>
      <c r="BJ5" s="119" t="s">
        <v>587</v>
      </c>
      <c r="BK5" s="118" t="s">
        <v>9</v>
      </c>
      <c r="BL5" s="118" t="s">
        <v>31</v>
      </c>
    </row>
    <row r="6" spans="2:65" s="52" customFormat="1" ht="86.25" customHeight="1" x14ac:dyDescent="0.3">
      <c r="B6" s="118"/>
      <c r="C6" s="124"/>
      <c r="D6" s="134"/>
      <c r="E6" s="129"/>
      <c r="F6" s="118"/>
      <c r="G6" s="129"/>
      <c r="H6" s="129"/>
      <c r="I6" s="129"/>
      <c r="J6" s="118"/>
      <c r="K6" s="118"/>
      <c r="L6" s="118"/>
      <c r="M6" s="118"/>
      <c r="N6" s="124"/>
      <c r="O6" s="118"/>
      <c r="P6" s="118"/>
      <c r="Q6" s="120"/>
      <c r="R6" s="118"/>
      <c r="S6" s="46">
        <v>2021</v>
      </c>
      <c r="T6" s="46">
        <v>2022</v>
      </c>
      <c r="U6" s="46">
        <v>2023</v>
      </c>
      <c r="V6" s="46">
        <v>2024</v>
      </c>
      <c r="W6" s="46">
        <v>2025</v>
      </c>
      <c r="X6" s="46">
        <v>2026</v>
      </c>
      <c r="Y6" s="46">
        <v>2027</v>
      </c>
      <c r="Z6" s="46">
        <v>2028</v>
      </c>
      <c r="AA6" s="46">
        <v>2029</v>
      </c>
      <c r="AB6" s="46">
        <v>2030</v>
      </c>
      <c r="AC6" s="118"/>
      <c r="AD6" s="46">
        <v>2021</v>
      </c>
      <c r="AE6" s="46">
        <v>2022</v>
      </c>
      <c r="AF6" s="46">
        <v>2023</v>
      </c>
      <c r="AG6" s="46">
        <v>2024</v>
      </c>
      <c r="AH6" s="46">
        <v>2025</v>
      </c>
      <c r="AI6" s="46">
        <v>2026</v>
      </c>
      <c r="AJ6" s="46">
        <v>2027</v>
      </c>
      <c r="AK6" s="46">
        <v>2028</v>
      </c>
      <c r="AL6" s="46">
        <v>2029</v>
      </c>
      <c r="AM6" s="46">
        <v>2030</v>
      </c>
      <c r="AN6" s="118"/>
      <c r="AO6" s="46">
        <v>2021</v>
      </c>
      <c r="AP6" s="46">
        <v>2022</v>
      </c>
      <c r="AQ6" s="46">
        <v>2023</v>
      </c>
      <c r="AR6" s="46">
        <v>2024</v>
      </c>
      <c r="AS6" s="46">
        <v>2025</v>
      </c>
      <c r="AT6" s="46">
        <v>2026</v>
      </c>
      <c r="AU6" s="46">
        <v>2027</v>
      </c>
      <c r="AV6" s="46">
        <v>2028</v>
      </c>
      <c r="AW6" s="46">
        <v>2029</v>
      </c>
      <c r="AX6" s="46">
        <v>2030</v>
      </c>
      <c r="AY6" s="120"/>
      <c r="AZ6" s="46">
        <v>2021</v>
      </c>
      <c r="BA6" s="46">
        <v>2022</v>
      </c>
      <c r="BB6" s="46">
        <v>2023</v>
      </c>
      <c r="BC6" s="46">
        <v>2024</v>
      </c>
      <c r="BD6" s="46">
        <v>2025</v>
      </c>
      <c r="BE6" s="46">
        <v>2026</v>
      </c>
      <c r="BF6" s="46">
        <v>2027</v>
      </c>
      <c r="BG6" s="46">
        <v>2028</v>
      </c>
      <c r="BH6" s="46">
        <v>2029</v>
      </c>
      <c r="BI6" s="46">
        <v>2030</v>
      </c>
      <c r="BJ6" s="120"/>
      <c r="BK6" s="118"/>
      <c r="BL6" s="118"/>
    </row>
    <row r="7" spans="2:65" x14ac:dyDescent="0.3">
      <c r="B7" s="8">
        <v>1</v>
      </c>
      <c r="C7" s="8">
        <v>2</v>
      </c>
      <c r="D7" s="30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8">
        <v>20</v>
      </c>
      <c r="V7" s="8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8">
        <v>27</v>
      </c>
      <c r="AC7" s="8">
        <v>28</v>
      </c>
      <c r="AD7" s="8">
        <v>29</v>
      </c>
      <c r="AE7" s="8">
        <v>30</v>
      </c>
      <c r="AF7" s="8">
        <v>31</v>
      </c>
      <c r="AG7" s="8">
        <v>32</v>
      </c>
      <c r="AH7" s="8">
        <v>33</v>
      </c>
      <c r="AI7" s="8">
        <v>34</v>
      </c>
      <c r="AJ7" s="8">
        <v>35</v>
      </c>
      <c r="AK7" s="8">
        <v>36</v>
      </c>
      <c r="AL7" s="8">
        <v>37</v>
      </c>
      <c r="AM7" s="8">
        <v>38</v>
      </c>
      <c r="AN7" s="8">
        <v>39</v>
      </c>
      <c r="AO7" s="8">
        <v>40</v>
      </c>
      <c r="AP7" s="8">
        <v>41</v>
      </c>
      <c r="AQ7" s="8">
        <v>42</v>
      </c>
      <c r="AR7" s="8">
        <v>43</v>
      </c>
      <c r="AS7" s="8">
        <v>44</v>
      </c>
      <c r="AT7" s="8">
        <v>45</v>
      </c>
      <c r="AU7" s="8">
        <v>46</v>
      </c>
      <c r="AV7" s="8">
        <v>47</v>
      </c>
      <c r="AW7" s="8">
        <v>48</v>
      </c>
      <c r="AX7" s="8">
        <v>49</v>
      </c>
      <c r="AY7" s="8">
        <v>50</v>
      </c>
      <c r="AZ7" s="8">
        <v>51</v>
      </c>
      <c r="BA7" s="8">
        <v>52</v>
      </c>
      <c r="BB7" s="8">
        <v>53</v>
      </c>
      <c r="BC7" s="8">
        <v>54</v>
      </c>
      <c r="BD7" s="8">
        <v>55</v>
      </c>
      <c r="BE7" s="8">
        <v>56</v>
      </c>
      <c r="BF7" s="8">
        <v>57</v>
      </c>
      <c r="BG7" s="8">
        <v>58</v>
      </c>
      <c r="BH7" s="8">
        <v>59</v>
      </c>
      <c r="BI7" s="8">
        <v>60</v>
      </c>
      <c r="BJ7" s="8">
        <v>61</v>
      </c>
      <c r="BK7" s="8">
        <v>62</v>
      </c>
      <c r="BL7" s="8">
        <v>63</v>
      </c>
    </row>
    <row r="8" spans="2:65" ht="52.8" x14ac:dyDescent="0.3">
      <c r="B8" s="19"/>
      <c r="C8" s="19" t="s">
        <v>204</v>
      </c>
      <c r="D8" s="22" t="s">
        <v>345</v>
      </c>
      <c r="E8" s="19" t="s">
        <v>103</v>
      </c>
      <c r="F8" s="19" t="s">
        <v>346</v>
      </c>
      <c r="G8" s="19" t="s">
        <v>77</v>
      </c>
      <c r="H8" s="19" t="s">
        <v>76</v>
      </c>
      <c r="I8" s="19" t="s">
        <v>77</v>
      </c>
      <c r="J8" s="19" t="s">
        <v>347</v>
      </c>
      <c r="K8" s="19">
        <v>100</v>
      </c>
      <c r="L8" s="19">
        <v>688</v>
      </c>
      <c r="M8" s="19">
        <v>688</v>
      </c>
      <c r="N8" s="25" t="s">
        <v>81</v>
      </c>
      <c r="O8" s="19">
        <v>110</v>
      </c>
      <c r="P8" s="19" t="s">
        <v>348</v>
      </c>
      <c r="Q8" s="19" t="s">
        <v>96</v>
      </c>
      <c r="R8" s="28">
        <v>9846.6</v>
      </c>
      <c r="S8" s="28">
        <v>0</v>
      </c>
      <c r="T8" s="28">
        <v>9846.6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44">
        <v>9255.8040000000001</v>
      </c>
      <c r="AD8" s="44">
        <v>0</v>
      </c>
      <c r="AE8" s="44">
        <v>9255.8040000000001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590796</v>
      </c>
      <c r="AO8" s="44">
        <v>0</v>
      </c>
      <c r="AP8" s="44">
        <v>590.79600000000005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>
        <v>0</v>
      </c>
      <c r="AZ8" s="44">
        <v>0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0</v>
      </c>
      <c r="BG8" s="44">
        <v>0</v>
      </c>
      <c r="BH8" s="44">
        <v>0</v>
      </c>
      <c r="BI8" s="44">
        <v>0</v>
      </c>
      <c r="BJ8" s="44">
        <v>9846.6</v>
      </c>
      <c r="BK8" s="58">
        <v>2022</v>
      </c>
      <c r="BL8" s="59" t="s">
        <v>99</v>
      </c>
    </row>
    <row r="9" spans="2:65" ht="39.6" x14ac:dyDescent="0.3">
      <c r="B9" s="19"/>
      <c r="C9" s="19" t="s">
        <v>349</v>
      </c>
      <c r="D9" s="22" t="s">
        <v>350</v>
      </c>
      <c r="E9" s="19" t="s">
        <v>103</v>
      </c>
      <c r="F9" s="19" t="s">
        <v>351</v>
      </c>
      <c r="G9" s="19" t="s">
        <v>77</v>
      </c>
      <c r="H9" s="19" t="s">
        <v>76</v>
      </c>
      <c r="I9" s="19" t="s">
        <v>77</v>
      </c>
      <c r="J9" s="19" t="s">
        <v>347</v>
      </c>
      <c r="K9" s="19">
        <v>100</v>
      </c>
      <c r="L9" s="19">
        <v>1686</v>
      </c>
      <c r="M9" s="19">
        <v>1686</v>
      </c>
      <c r="N9" s="25" t="s">
        <v>81</v>
      </c>
      <c r="O9" s="19">
        <v>200</v>
      </c>
      <c r="P9" s="19" t="s">
        <v>352</v>
      </c>
      <c r="Q9" s="19" t="s">
        <v>96</v>
      </c>
      <c r="R9" s="28">
        <v>13125</v>
      </c>
      <c r="S9" s="28">
        <v>0</v>
      </c>
      <c r="T9" s="28">
        <v>13125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44">
        <v>12337.5</v>
      </c>
      <c r="AD9" s="44">
        <v>0</v>
      </c>
      <c r="AE9" s="44">
        <v>12337.5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787500</v>
      </c>
      <c r="AO9" s="44">
        <v>0</v>
      </c>
      <c r="AP9" s="44">
        <v>787.5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H9" s="44">
        <v>0</v>
      </c>
      <c r="BI9" s="44">
        <v>0</v>
      </c>
      <c r="BJ9" s="44">
        <v>13125</v>
      </c>
      <c r="BK9" s="58">
        <v>2022</v>
      </c>
      <c r="BL9" s="59" t="s">
        <v>99</v>
      </c>
    </row>
    <row r="10" spans="2:65" ht="39.6" x14ac:dyDescent="0.3">
      <c r="B10" s="19"/>
      <c r="C10" s="19" t="s">
        <v>204</v>
      </c>
      <c r="D10" s="22" t="s">
        <v>353</v>
      </c>
      <c r="E10" s="19" t="s">
        <v>192</v>
      </c>
      <c r="F10" s="19" t="s">
        <v>354</v>
      </c>
      <c r="G10" s="19" t="s">
        <v>77</v>
      </c>
      <c r="H10" s="19" t="s">
        <v>76</v>
      </c>
      <c r="I10" s="19" t="s">
        <v>77</v>
      </c>
      <c r="J10" s="19" t="s">
        <v>347</v>
      </c>
      <c r="K10" s="19">
        <v>81</v>
      </c>
      <c r="L10" s="19">
        <v>346</v>
      </c>
      <c r="M10" s="19">
        <v>346</v>
      </c>
      <c r="N10" s="25" t="s">
        <v>81</v>
      </c>
      <c r="O10" s="19">
        <v>70</v>
      </c>
      <c r="P10" s="19" t="s">
        <v>355</v>
      </c>
      <c r="Q10" s="19" t="s">
        <v>96</v>
      </c>
      <c r="R10" s="28">
        <v>7080</v>
      </c>
      <c r="S10" s="28">
        <v>0</v>
      </c>
      <c r="T10" s="28">
        <v>0</v>
      </c>
      <c r="U10" s="28">
        <v>7080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44">
        <v>6655.2</v>
      </c>
      <c r="AD10" s="44">
        <v>0</v>
      </c>
      <c r="AE10" s="44">
        <v>0</v>
      </c>
      <c r="AF10" s="44">
        <v>6655.2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424800</v>
      </c>
      <c r="AO10" s="44">
        <v>0</v>
      </c>
      <c r="AP10" s="44">
        <v>0</v>
      </c>
      <c r="AQ10" s="44">
        <v>424.8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7080</v>
      </c>
      <c r="BK10" s="58">
        <v>2023</v>
      </c>
      <c r="BL10" s="59" t="s">
        <v>100</v>
      </c>
    </row>
    <row r="11" spans="2:65" ht="39.6" x14ac:dyDescent="0.3">
      <c r="B11" s="19"/>
      <c r="C11" s="19" t="s">
        <v>163</v>
      </c>
      <c r="D11" s="22" t="s">
        <v>356</v>
      </c>
      <c r="E11" s="19" t="s">
        <v>192</v>
      </c>
      <c r="F11" s="19" t="s">
        <v>357</v>
      </c>
      <c r="G11" s="19" t="s">
        <v>77</v>
      </c>
      <c r="H11" s="19" t="s">
        <v>76</v>
      </c>
      <c r="I11" s="19" t="s">
        <v>77</v>
      </c>
      <c r="J11" s="19" t="s">
        <v>347</v>
      </c>
      <c r="K11" s="19">
        <v>83</v>
      </c>
      <c r="L11" s="19">
        <v>134</v>
      </c>
      <c r="M11" s="19">
        <v>134</v>
      </c>
      <c r="N11" s="25" t="s">
        <v>81</v>
      </c>
      <c r="O11" s="19">
        <v>70</v>
      </c>
      <c r="P11" s="19" t="s">
        <v>355</v>
      </c>
      <c r="Q11" s="19" t="s">
        <v>96</v>
      </c>
      <c r="R11" s="28">
        <v>9470</v>
      </c>
      <c r="S11" s="28">
        <v>0</v>
      </c>
      <c r="T11" s="28">
        <v>9470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44">
        <v>8901.7999999999993</v>
      </c>
      <c r="AD11" s="44">
        <v>0</v>
      </c>
      <c r="AE11" s="44">
        <v>8901.7999999999993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568200</v>
      </c>
      <c r="AO11" s="44">
        <v>0</v>
      </c>
      <c r="AP11" s="44">
        <v>568.20000000000005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9470</v>
      </c>
      <c r="BK11" s="58">
        <v>2022</v>
      </c>
      <c r="BL11" s="59" t="s">
        <v>99</v>
      </c>
    </row>
    <row r="12" spans="2:65" ht="39.6" x14ac:dyDescent="0.3">
      <c r="B12" s="19"/>
      <c r="C12" s="19" t="s">
        <v>168</v>
      </c>
      <c r="D12" s="22" t="s">
        <v>358</v>
      </c>
      <c r="E12" s="19" t="s">
        <v>103</v>
      </c>
      <c r="F12" s="19" t="s">
        <v>359</v>
      </c>
      <c r="G12" s="19" t="s">
        <v>77</v>
      </c>
      <c r="H12" s="19" t="s">
        <v>76</v>
      </c>
      <c r="I12" s="19" t="s">
        <v>77</v>
      </c>
      <c r="J12" s="19" t="s">
        <v>347</v>
      </c>
      <c r="K12" s="19">
        <v>81</v>
      </c>
      <c r="L12" s="19">
        <v>1045</v>
      </c>
      <c r="M12" s="19">
        <v>1045</v>
      </c>
      <c r="N12" s="25" t="s">
        <v>81</v>
      </c>
      <c r="O12" s="19">
        <v>110</v>
      </c>
      <c r="P12" s="19" t="s">
        <v>348</v>
      </c>
      <c r="Q12" s="19" t="s">
        <v>96</v>
      </c>
      <c r="R12" s="28">
        <v>8198.5</v>
      </c>
      <c r="S12" s="28">
        <v>0</v>
      </c>
      <c r="T12" s="28">
        <v>8198.5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44">
        <v>7706.59</v>
      </c>
      <c r="AD12" s="44">
        <v>0</v>
      </c>
      <c r="AE12" s="44">
        <v>7706.59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491910</v>
      </c>
      <c r="AO12" s="44">
        <v>0</v>
      </c>
      <c r="AP12" s="44">
        <v>491.91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0</v>
      </c>
      <c r="AZ12" s="44">
        <v>0</v>
      </c>
      <c r="BA12" s="44">
        <v>0</v>
      </c>
      <c r="BB12" s="44">
        <v>0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>
        <v>0</v>
      </c>
      <c r="BJ12" s="44">
        <v>8198.5</v>
      </c>
      <c r="BK12" s="58">
        <v>2022</v>
      </c>
      <c r="BL12" s="59" t="s">
        <v>99</v>
      </c>
    </row>
    <row r="13" spans="2:65" ht="39.6" x14ac:dyDescent="0.3">
      <c r="B13" s="19"/>
      <c r="C13" s="19" t="s">
        <v>293</v>
      </c>
      <c r="D13" s="22" t="s">
        <v>360</v>
      </c>
      <c r="E13" s="19" t="s">
        <v>103</v>
      </c>
      <c r="F13" s="19" t="s">
        <v>361</v>
      </c>
      <c r="G13" s="19" t="s">
        <v>77</v>
      </c>
      <c r="H13" s="19" t="s">
        <v>76</v>
      </c>
      <c r="I13" s="19" t="s">
        <v>76</v>
      </c>
      <c r="J13" s="19" t="s">
        <v>347</v>
      </c>
      <c r="K13" s="19">
        <v>83</v>
      </c>
      <c r="L13" s="19">
        <v>839</v>
      </c>
      <c r="M13" s="19">
        <v>839</v>
      </c>
      <c r="N13" s="25" t="s">
        <v>81</v>
      </c>
      <c r="O13" s="19">
        <v>130</v>
      </c>
      <c r="P13" s="19" t="s">
        <v>352</v>
      </c>
      <c r="Q13" s="19" t="s">
        <v>96</v>
      </c>
      <c r="R13" s="28">
        <v>14850</v>
      </c>
      <c r="S13" s="28">
        <v>0</v>
      </c>
      <c r="T13" s="28">
        <v>14850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44">
        <v>13959</v>
      </c>
      <c r="AD13" s="44">
        <v>0</v>
      </c>
      <c r="AE13" s="44">
        <v>13959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891000</v>
      </c>
      <c r="AO13" s="44">
        <v>0</v>
      </c>
      <c r="AP13" s="44">
        <v>891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14850</v>
      </c>
      <c r="BK13" s="58">
        <v>2022</v>
      </c>
      <c r="BL13" s="59" t="s">
        <v>99</v>
      </c>
    </row>
    <row r="14" spans="2:65" ht="52.8" x14ac:dyDescent="0.3">
      <c r="B14" s="19"/>
      <c r="C14" s="19" t="s">
        <v>362</v>
      </c>
      <c r="D14" s="22" t="s">
        <v>363</v>
      </c>
      <c r="E14" s="19" t="s">
        <v>192</v>
      </c>
      <c r="F14" s="19" t="s">
        <v>364</v>
      </c>
      <c r="G14" s="19" t="s">
        <v>77</v>
      </c>
      <c r="H14" s="19" t="s">
        <v>76</v>
      </c>
      <c r="I14" s="19" t="s">
        <v>77</v>
      </c>
      <c r="J14" s="19" t="s">
        <v>347</v>
      </c>
      <c r="K14" s="19">
        <v>100</v>
      </c>
      <c r="L14" s="19">
        <v>425</v>
      </c>
      <c r="M14" s="19">
        <v>425</v>
      </c>
      <c r="N14" s="25" t="s">
        <v>81</v>
      </c>
      <c r="O14" s="19">
        <v>70</v>
      </c>
      <c r="P14" s="19" t="s">
        <v>355</v>
      </c>
      <c r="Q14" s="19" t="s">
        <v>96</v>
      </c>
      <c r="R14" s="28">
        <v>8000</v>
      </c>
      <c r="S14" s="28">
        <v>0</v>
      </c>
      <c r="T14" s="28">
        <v>0</v>
      </c>
      <c r="U14" s="28">
        <v>8000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44">
        <v>7520</v>
      </c>
      <c r="AD14" s="44">
        <v>0</v>
      </c>
      <c r="AE14" s="44">
        <v>0</v>
      </c>
      <c r="AF14" s="44">
        <v>7520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480000</v>
      </c>
      <c r="AO14" s="44">
        <v>0</v>
      </c>
      <c r="AP14" s="44">
        <v>0</v>
      </c>
      <c r="AQ14" s="44">
        <v>480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8000</v>
      </c>
      <c r="BK14" s="58">
        <v>2023</v>
      </c>
      <c r="BL14" s="59" t="s">
        <v>100</v>
      </c>
    </row>
    <row r="15" spans="2:65" ht="39.6" x14ac:dyDescent="0.3">
      <c r="B15" s="19"/>
      <c r="C15" s="19" t="s">
        <v>362</v>
      </c>
      <c r="D15" s="22" t="s">
        <v>365</v>
      </c>
      <c r="E15" s="19" t="s">
        <v>192</v>
      </c>
      <c r="F15" s="19" t="s">
        <v>366</v>
      </c>
      <c r="G15" s="19" t="s">
        <v>77</v>
      </c>
      <c r="H15" s="19" t="s">
        <v>76</v>
      </c>
      <c r="I15" s="19" t="s">
        <v>77</v>
      </c>
      <c r="J15" s="19" t="s">
        <v>347</v>
      </c>
      <c r="K15" s="19">
        <v>100</v>
      </c>
      <c r="L15" s="19">
        <v>402</v>
      </c>
      <c r="M15" s="19">
        <v>402</v>
      </c>
      <c r="N15" s="25" t="s">
        <v>81</v>
      </c>
      <c r="O15" s="19">
        <v>70</v>
      </c>
      <c r="P15" s="19" t="s">
        <v>355</v>
      </c>
      <c r="Q15" s="19" t="s">
        <v>96</v>
      </c>
      <c r="R15" s="28">
        <v>7160.0000000000009</v>
      </c>
      <c r="S15" s="28">
        <v>0</v>
      </c>
      <c r="T15" s="28">
        <v>7160.0000000000009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44">
        <v>6730.4000000000005</v>
      </c>
      <c r="AD15" s="44">
        <v>0</v>
      </c>
      <c r="AE15" s="44">
        <v>6730.4000000000005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429600</v>
      </c>
      <c r="AO15" s="44">
        <v>0</v>
      </c>
      <c r="AP15" s="44">
        <v>429.6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>
        <v>0</v>
      </c>
      <c r="BJ15" s="44">
        <v>7160.0000000000009</v>
      </c>
      <c r="BK15" s="58">
        <v>2022</v>
      </c>
      <c r="BL15" s="59" t="s">
        <v>99</v>
      </c>
    </row>
    <row r="16" spans="2:65" ht="52.8" x14ac:dyDescent="0.3">
      <c r="B16" s="19"/>
      <c r="C16" s="19" t="s">
        <v>179</v>
      </c>
      <c r="D16" s="22" t="s">
        <v>367</v>
      </c>
      <c r="E16" s="19" t="s">
        <v>103</v>
      </c>
      <c r="F16" s="19" t="s">
        <v>368</v>
      </c>
      <c r="G16" s="19" t="s">
        <v>77</v>
      </c>
      <c r="H16" s="19" t="s">
        <v>76</v>
      </c>
      <c r="I16" s="19" t="s">
        <v>76</v>
      </c>
      <c r="J16" s="19" t="s">
        <v>347</v>
      </c>
      <c r="K16" s="19">
        <v>94.37</v>
      </c>
      <c r="L16" s="19">
        <v>231</v>
      </c>
      <c r="M16" s="19">
        <v>231</v>
      </c>
      <c r="N16" s="25" t="s">
        <v>81</v>
      </c>
      <c r="O16" s="19">
        <v>110</v>
      </c>
      <c r="P16" s="19" t="s">
        <v>348</v>
      </c>
      <c r="Q16" s="19" t="s">
        <v>96</v>
      </c>
      <c r="R16" s="28">
        <v>12915.3935</v>
      </c>
      <c r="S16" s="28">
        <v>0</v>
      </c>
      <c r="T16" s="28">
        <v>12915.3935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44">
        <v>12140.4699</v>
      </c>
      <c r="AD16" s="44">
        <v>0</v>
      </c>
      <c r="AE16" s="44">
        <v>12140.4699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774923.59999999963</v>
      </c>
      <c r="AO16" s="44">
        <v>0</v>
      </c>
      <c r="AP16" s="44">
        <v>774.92359999999962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  <c r="BJ16" s="44">
        <v>12915.3935</v>
      </c>
      <c r="BK16" s="58">
        <v>2022</v>
      </c>
      <c r="BL16" s="59" t="s">
        <v>99</v>
      </c>
    </row>
    <row r="17" spans="2:64" ht="39.6" x14ac:dyDescent="0.3">
      <c r="B17" s="19"/>
      <c r="C17" s="19" t="s">
        <v>182</v>
      </c>
      <c r="D17" s="22" t="s">
        <v>369</v>
      </c>
      <c r="E17" s="19" t="s">
        <v>103</v>
      </c>
      <c r="F17" s="19" t="s">
        <v>370</v>
      </c>
      <c r="G17" s="19" t="s">
        <v>77</v>
      </c>
      <c r="H17" s="19" t="s">
        <v>76</v>
      </c>
      <c r="I17" s="19" t="s">
        <v>76</v>
      </c>
      <c r="J17" s="19" t="s">
        <v>347</v>
      </c>
      <c r="K17" s="19">
        <v>100</v>
      </c>
      <c r="L17" s="19">
        <v>459</v>
      </c>
      <c r="M17" s="19">
        <v>459</v>
      </c>
      <c r="N17" s="25" t="s">
        <v>81</v>
      </c>
      <c r="O17" s="19">
        <v>110</v>
      </c>
      <c r="P17" s="19" t="s">
        <v>348</v>
      </c>
      <c r="Q17" s="19" t="s">
        <v>96</v>
      </c>
      <c r="R17" s="28">
        <v>13816.651</v>
      </c>
      <c r="S17" s="28">
        <v>0</v>
      </c>
      <c r="T17" s="28">
        <v>13816.651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44">
        <v>12987.651900000001</v>
      </c>
      <c r="AD17" s="44">
        <v>0</v>
      </c>
      <c r="AE17" s="44">
        <v>12987.651900000001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828999.09999999963</v>
      </c>
      <c r="AO17" s="44">
        <v>0</v>
      </c>
      <c r="AP17" s="44">
        <v>828.99909999999966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  <c r="BJ17" s="44">
        <v>13816.651</v>
      </c>
      <c r="BK17" s="58">
        <v>2022</v>
      </c>
      <c r="BL17" s="59" t="s">
        <v>99</v>
      </c>
    </row>
    <row r="18" spans="2:64" ht="39.6" x14ac:dyDescent="0.3">
      <c r="B18" s="19"/>
      <c r="C18" s="19" t="s">
        <v>182</v>
      </c>
      <c r="D18" s="22" t="s">
        <v>371</v>
      </c>
      <c r="E18" s="19" t="s">
        <v>192</v>
      </c>
      <c r="F18" s="19" t="s">
        <v>372</v>
      </c>
      <c r="G18" s="19" t="s">
        <v>77</v>
      </c>
      <c r="H18" s="19" t="s">
        <v>76</v>
      </c>
      <c r="I18" s="19" t="s">
        <v>76</v>
      </c>
      <c r="J18" s="19" t="s">
        <v>347</v>
      </c>
      <c r="K18" s="19">
        <v>100</v>
      </c>
      <c r="L18" s="19">
        <v>271</v>
      </c>
      <c r="M18" s="19">
        <v>271</v>
      </c>
      <c r="N18" s="25" t="s">
        <v>81</v>
      </c>
      <c r="O18" s="19">
        <v>70</v>
      </c>
      <c r="P18" s="19" t="s">
        <v>355</v>
      </c>
      <c r="Q18" s="19" t="s">
        <v>96</v>
      </c>
      <c r="R18" s="28">
        <v>7800</v>
      </c>
      <c r="S18" s="28">
        <v>0</v>
      </c>
      <c r="T18" s="28">
        <v>0</v>
      </c>
      <c r="U18" s="28">
        <v>7800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44">
        <v>7332</v>
      </c>
      <c r="AD18" s="44">
        <v>0</v>
      </c>
      <c r="AE18" s="44">
        <v>0</v>
      </c>
      <c r="AF18" s="44">
        <v>7332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468000</v>
      </c>
      <c r="AO18" s="44">
        <v>0</v>
      </c>
      <c r="AP18" s="44">
        <v>0</v>
      </c>
      <c r="AQ18" s="44">
        <v>468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>
        <v>0</v>
      </c>
      <c r="BJ18" s="44">
        <v>7800</v>
      </c>
      <c r="BK18" s="58">
        <v>2023</v>
      </c>
      <c r="BL18" s="59" t="s">
        <v>100</v>
      </c>
    </row>
    <row r="19" spans="2:64" ht="52.8" x14ac:dyDescent="0.3">
      <c r="B19" s="19"/>
      <c r="C19" s="19" t="s">
        <v>185</v>
      </c>
      <c r="D19" s="22" t="s">
        <v>373</v>
      </c>
      <c r="E19" s="19" t="s">
        <v>192</v>
      </c>
      <c r="F19" s="19" t="s">
        <v>374</v>
      </c>
      <c r="G19" s="19" t="s">
        <v>77</v>
      </c>
      <c r="H19" s="19" t="s">
        <v>76</v>
      </c>
      <c r="I19" s="19" t="s">
        <v>77</v>
      </c>
      <c r="J19" s="19" t="s">
        <v>347</v>
      </c>
      <c r="K19" s="19">
        <v>81</v>
      </c>
      <c r="L19" s="19">
        <v>466</v>
      </c>
      <c r="M19" s="19">
        <v>466</v>
      </c>
      <c r="N19" s="25" t="s">
        <v>81</v>
      </c>
      <c r="O19" s="19">
        <v>70</v>
      </c>
      <c r="P19" s="19" t="s">
        <v>355</v>
      </c>
      <c r="Q19" s="19" t="s">
        <v>96</v>
      </c>
      <c r="R19" s="28">
        <v>7560</v>
      </c>
      <c r="S19" s="28">
        <v>0</v>
      </c>
      <c r="T19" s="28">
        <v>0</v>
      </c>
      <c r="U19" s="28">
        <v>7560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44">
        <v>7106.4</v>
      </c>
      <c r="AD19" s="44">
        <v>0</v>
      </c>
      <c r="AE19" s="44">
        <v>0</v>
      </c>
      <c r="AF19" s="44">
        <v>7106.4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453600</v>
      </c>
      <c r="AO19" s="44">
        <v>0</v>
      </c>
      <c r="AP19" s="44">
        <v>0</v>
      </c>
      <c r="AQ19" s="44">
        <v>453.6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G19" s="44">
        <v>0</v>
      </c>
      <c r="BH19" s="44">
        <v>0</v>
      </c>
      <c r="BI19" s="44">
        <v>0</v>
      </c>
      <c r="BJ19" s="44">
        <v>7560</v>
      </c>
      <c r="BK19" s="58">
        <v>2023</v>
      </c>
      <c r="BL19" s="59" t="s">
        <v>100</v>
      </c>
    </row>
    <row r="20" spans="2:64" ht="52.8" x14ac:dyDescent="0.3">
      <c r="B20" s="19"/>
      <c r="C20" s="19" t="s">
        <v>375</v>
      </c>
      <c r="D20" s="22" t="s">
        <v>376</v>
      </c>
      <c r="E20" s="19" t="s">
        <v>192</v>
      </c>
      <c r="F20" s="19" t="s">
        <v>377</v>
      </c>
      <c r="G20" s="19" t="s">
        <v>77</v>
      </c>
      <c r="H20" s="19" t="s">
        <v>76</v>
      </c>
      <c r="I20" s="19" t="s">
        <v>76</v>
      </c>
      <c r="J20" s="19" t="s">
        <v>347</v>
      </c>
      <c r="K20" s="19">
        <v>100</v>
      </c>
      <c r="L20" s="19">
        <v>406</v>
      </c>
      <c r="M20" s="19">
        <v>406</v>
      </c>
      <c r="N20" s="25" t="s">
        <v>81</v>
      </c>
      <c r="O20" s="19">
        <v>70</v>
      </c>
      <c r="P20" s="19" t="s">
        <v>355</v>
      </c>
      <c r="Q20" s="19" t="s">
        <v>96</v>
      </c>
      <c r="R20" s="28">
        <v>7400</v>
      </c>
      <c r="S20" s="28">
        <v>0</v>
      </c>
      <c r="T20" s="28">
        <v>0</v>
      </c>
      <c r="U20" s="28">
        <v>7400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44">
        <v>6956</v>
      </c>
      <c r="AD20" s="44">
        <v>0</v>
      </c>
      <c r="AE20" s="44">
        <v>0</v>
      </c>
      <c r="AF20" s="44">
        <v>6956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444000</v>
      </c>
      <c r="AO20" s="44">
        <v>0</v>
      </c>
      <c r="AP20" s="44">
        <v>0</v>
      </c>
      <c r="AQ20" s="44">
        <v>444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7400</v>
      </c>
      <c r="BK20" s="58">
        <v>2023</v>
      </c>
      <c r="BL20" s="59" t="s">
        <v>100</v>
      </c>
    </row>
    <row r="21" spans="2:64" ht="52.8" x14ac:dyDescent="0.3">
      <c r="B21" s="19"/>
      <c r="C21" s="19" t="s">
        <v>188</v>
      </c>
      <c r="D21" s="22" t="s">
        <v>378</v>
      </c>
      <c r="E21" s="19" t="s">
        <v>192</v>
      </c>
      <c r="F21" s="19" t="s">
        <v>379</v>
      </c>
      <c r="G21" s="19" t="s">
        <v>77</v>
      </c>
      <c r="H21" s="19" t="s">
        <v>76</v>
      </c>
      <c r="I21" s="19" t="s">
        <v>77</v>
      </c>
      <c r="J21" s="19" t="s">
        <v>347</v>
      </c>
      <c r="K21" s="19">
        <v>83</v>
      </c>
      <c r="L21" s="19">
        <v>230</v>
      </c>
      <c r="M21" s="19">
        <v>230</v>
      </c>
      <c r="N21" s="25" t="s">
        <v>81</v>
      </c>
      <c r="O21" s="19">
        <v>70</v>
      </c>
      <c r="P21" s="19" t="s">
        <v>355</v>
      </c>
      <c r="Q21" s="19" t="s">
        <v>96</v>
      </c>
      <c r="R21" s="28">
        <v>7560</v>
      </c>
      <c r="S21" s="28">
        <v>0</v>
      </c>
      <c r="T21" s="28">
        <v>0</v>
      </c>
      <c r="U21" s="28">
        <v>7560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44">
        <v>7106.4</v>
      </c>
      <c r="AD21" s="44">
        <v>0</v>
      </c>
      <c r="AE21" s="44">
        <v>0</v>
      </c>
      <c r="AF21" s="44">
        <v>7106.4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453600</v>
      </c>
      <c r="AO21" s="44">
        <v>0</v>
      </c>
      <c r="AP21" s="44">
        <v>0</v>
      </c>
      <c r="AQ21" s="44">
        <v>453.6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7560</v>
      </c>
      <c r="BK21" s="58">
        <v>2023</v>
      </c>
      <c r="BL21" s="59" t="s">
        <v>100</v>
      </c>
    </row>
    <row r="22" spans="2:64" ht="39.6" x14ac:dyDescent="0.3">
      <c r="B22" s="19"/>
      <c r="C22" s="19" t="s">
        <v>194</v>
      </c>
      <c r="D22" s="22" t="s">
        <v>380</v>
      </c>
      <c r="E22" s="19" t="s">
        <v>103</v>
      </c>
      <c r="F22" s="19" t="s">
        <v>381</v>
      </c>
      <c r="G22" s="19" t="s">
        <v>77</v>
      </c>
      <c r="H22" s="19" t="s">
        <v>76</v>
      </c>
      <c r="I22" s="19" t="s">
        <v>77</v>
      </c>
      <c r="J22" s="19" t="s">
        <v>347</v>
      </c>
      <c r="K22" s="19">
        <v>100</v>
      </c>
      <c r="L22" s="19">
        <v>988</v>
      </c>
      <c r="M22" s="19">
        <v>988</v>
      </c>
      <c r="N22" s="25" t="s">
        <v>81</v>
      </c>
      <c r="O22" s="19">
        <v>200</v>
      </c>
      <c r="P22" s="19" t="s">
        <v>382</v>
      </c>
      <c r="Q22" s="19" t="s">
        <v>96</v>
      </c>
      <c r="R22" s="28">
        <v>18600</v>
      </c>
      <c r="S22" s="28">
        <v>0</v>
      </c>
      <c r="T22" s="28">
        <v>18600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44">
        <v>17484</v>
      </c>
      <c r="AD22" s="44">
        <v>0</v>
      </c>
      <c r="AE22" s="44">
        <v>17484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1116000</v>
      </c>
      <c r="AO22" s="44">
        <v>0</v>
      </c>
      <c r="AP22" s="44">
        <v>1116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0</v>
      </c>
      <c r="BG22" s="44">
        <v>0</v>
      </c>
      <c r="BH22" s="44">
        <v>0</v>
      </c>
      <c r="BI22" s="44">
        <v>0</v>
      </c>
      <c r="BJ22" s="44">
        <v>18600</v>
      </c>
      <c r="BK22" s="58">
        <v>2022</v>
      </c>
      <c r="BL22" s="59" t="s">
        <v>99</v>
      </c>
    </row>
    <row r="23" spans="2:64" ht="52.8" x14ac:dyDescent="0.3">
      <c r="B23" s="19"/>
      <c r="C23" s="19" t="s">
        <v>383</v>
      </c>
      <c r="D23" s="22" t="s">
        <v>384</v>
      </c>
      <c r="E23" s="19" t="s">
        <v>103</v>
      </c>
      <c r="F23" s="19" t="s">
        <v>385</v>
      </c>
      <c r="G23" s="19" t="s">
        <v>77</v>
      </c>
      <c r="H23" s="19" t="s">
        <v>76</v>
      </c>
      <c r="I23" s="19" t="s">
        <v>77</v>
      </c>
      <c r="J23" s="19" t="s">
        <v>347</v>
      </c>
      <c r="K23" s="19">
        <v>100</v>
      </c>
      <c r="L23" s="19">
        <v>482</v>
      </c>
      <c r="M23" s="19">
        <v>482</v>
      </c>
      <c r="N23" s="25" t="s">
        <v>81</v>
      </c>
      <c r="O23" s="19">
        <v>110</v>
      </c>
      <c r="P23" s="19" t="s">
        <v>348</v>
      </c>
      <c r="Q23" s="19" t="s">
        <v>96</v>
      </c>
      <c r="R23" s="28">
        <v>7810</v>
      </c>
      <c r="S23" s="28">
        <v>0</v>
      </c>
      <c r="T23" s="28">
        <v>0</v>
      </c>
      <c r="U23" s="28">
        <v>7810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44">
        <v>7341.4</v>
      </c>
      <c r="AD23" s="44">
        <v>0</v>
      </c>
      <c r="AE23" s="44">
        <v>0</v>
      </c>
      <c r="AF23" s="44">
        <v>7341.4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468600</v>
      </c>
      <c r="AO23" s="44">
        <v>0</v>
      </c>
      <c r="AP23" s="44">
        <v>0</v>
      </c>
      <c r="AQ23" s="44">
        <v>468.6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G23" s="44">
        <v>0</v>
      </c>
      <c r="BH23" s="44">
        <v>0</v>
      </c>
      <c r="BI23" s="44">
        <v>0</v>
      </c>
      <c r="BJ23" s="44">
        <v>7810</v>
      </c>
      <c r="BK23" s="58">
        <v>2023</v>
      </c>
      <c r="BL23" s="59" t="s">
        <v>100</v>
      </c>
    </row>
    <row r="24" spans="2:64" ht="39.6" x14ac:dyDescent="0.3">
      <c r="B24" s="19"/>
      <c r="C24" s="19" t="s">
        <v>386</v>
      </c>
      <c r="D24" s="22" t="s">
        <v>387</v>
      </c>
      <c r="E24" s="19" t="s">
        <v>103</v>
      </c>
      <c r="F24" s="19" t="s">
        <v>388</v>
      </c>
      <c r="G24" s="19" t="s">
        <v>77</v>
      </c>
      <c r="H24" s="19" t="s">
        <v>76</v>
      </c>
      <c r="I24" s="19" t="s">
        <v>77</v>
      </c>
      <c r="J24" s="19" t="s">
        <v>347</v>
      </c>
      <c r="K24" s="19">
        <v>100</v>
      </c>
      <c r="L24" s="19">
        <v>1696</v>
      </c>
      <c r="M24" s="19">
        <v>1696</v>
      </c>
      <c r="N24" s="25" t="s">
        <v>81</v>
      </c>
      <c r="O24" s="19">
        <v>130</v>
      </c>
      <c r="P24" s="19" t="s">
        <v>352</v>
      </c>
      <c r="Q24" s="19" t="s">
        <v>96</v>
      </c>
      <c r="R24" s="28">
        <v>7934.85</v>
      </c>
      <c r="S24" s="28">
        <v>0</v>
      </c>
      <c r="T24" s="28">
        <v>7934.85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44">
        <v>7458.759</v>
      </c>
      <c r="AD24" s="44">
        <v>0</v>
      </c>
      <c r="AE24" s="44">
        <v>7458.759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476091</v>
      </c>
      <c r="AO24" s="44">
        <v>0</v>
      </c>
      <c r="AP24" s="44">
        <v>476.09100000000001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7934.85</v>
      </c>
      <c r="BK24" s="58">
        <v>2022</v>
      </c>
      <c r="BL24" s="59" t="s">
        <v>99</v>
      </c>
    </row>
    <row r="25" spans="2:64" ht="39.6" x14ac:dyDescent="0.3">
      <c r="B25" s="19"/>
      <c r="C25" s="19" t="s">
        <v>389</v>
      </c>
      <c r="D25" s="22" t="s">
        <v>390</v>
      </c>
      <c r="E25" s="19" t="s">
        <v>103</v>
      </c>
      <c r="F25" s="19" t="s">
        <v>391</v>
      </c>
      <c r="G25" s="19" t="s">
        <v>77</v>
      </c>
      <c r="H25" s="19" t="s">
        <v>76</v>
      </c>
      <c r="I25" s="19" t="s">
        <v>76</v>
      </c>
      <c r="J25" s="19" t="s">
        <v>347</v>
      </c>
      <c r="K25" s="19">
        <v>100</v>
      </c>
      <c r="L25" s="19">
        <v>670</v>
      </c>
      <c r="M25" s="19">
        <v>670</v>
      </c>
      <c r="N25" s="25" t="s">
        <v>81</v>
      </c>
      <c r="O25" s="19">
        <v>130</v>
      </c>
      <c r="P25" s="19" t="s">
        <v>392</v>
      </c>
      <c r="Q25" s="19" t="s">
        <v>96</v>
      </c>
      <c r="R25" s="28">
        <v>17775</v>
      </c>
      <c r="S25" s="28">
        <v>0</v>
      </c>
      <c r="T25" s="28">
        <v>17775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44">
        <v>16708.499999999996</v>
      </c>
      <c r="AD25" s="44">
        <v>0</v>
      </c>
      <c r="AE25" s="44">
        <v>16708.499999999996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1066500.0000000019</v>
      </c>
      <c r="AO25" s="44">
        <v>0</v>
      </c>
      <c r="AP25" s="44">
        <v>1066.5000000000018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44">
        <v>0</v>
      </c>
      <c r="BH25" s="44">
        <v>0</v>
      </c>
      <c r="BI25" s="44">
        <v>0</v>
      </c>
      <c r="BJ25" s="44">
        <v>17775</v>
      </c>
      <c r="BK25" s="58">
        <v>2022</v>
      </c>
      <c r="BL25" s="59" t="s">
        <v>99</v>
      </c>
    </row>
    <row r="26" spans="2:64" ht="39.6" x14ac:dyDescent="0.3">
      <c r="B26" s="19"/>
      <c r="C26" s="19" t="s">
        <v>225</v>
      </c>
      <c r="D26" s="22" t="s">
        <v>393</v>
      </c>
      <c r="E26" s="19" t="s">
        <v>103</v>
      </c>
      <c r="F26" s="19" t="s">
        <v>394</v>
      </c>
      <c r="G26" s="19" t="s">
        <v>77</v>
      </c>
      <c r="H26" s="19" t="s">
        <v>76</v>
      </c>
      <c r="I26" s="19" t="s">
        <v>77</v>
      </c>
      <c r="J26" s="19" t="s">
        <v>347</v>
      </c>
      <c r="K26" s="19">
        <v>90</v>
      </c>
      <c r="L26" s="19">
        <v>937</v>
      </c>
      <c r="M26" s="19">
        <v>937</v>
      </c>
      <c r="N26" s="25" t="s">
        <v>81</v>
      </c>
      <c r="O26" s="19">
        <v>110</v>
      </c>
      <c r="P26" s="19" t="s">
        <v>348</v>
      </c>
      <c r="Q26" s="19" t="s">
        <v>96</v>
      </c>
      <c r="R26" s="28">
        <v>9570</v>
      </c>
      <c r="S26" s="28">
        <v>0</v>
      </c>
      <c r="T26" s="28">
        <v>9570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44">
        <v>8995.7999999999993</v>
      </c>
      <c r="AD26" s="44">
        <v>0</v>
      </c>
      <c r="AE26" s="44">
        <v>8995.7999999999993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574200</v>
      </c>
      <c r="AO26" s="44">
        <v>0</v>
      </c>
      <c r="AP26" s="44">
        <v>574.20000000000005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9570</v>
      </c>
      <c r="BK26" s="58">
        <v>2022</v>
      </c>
      <c r="BL26" s="59" t="s">
        <v>99</v>
      </c>
    </row>
    <row r="27" spans="2:64" ht="39.6" x14ac:dyDescent="0.3">
      <c r="B27" s="19"/>
      <c r="C27" s="19" t="s">
        <v>228</v>
      </c>
      <c r="D27" s="22" t="s">
        <v>395</v>
      </c>
      <c r="E27" s="19" t="s">
        <v>103</v>
      </c>
      <c r="F27" s="19" t="s">
        <v>396</v>
      </c>
      <c r="G27" s="19" t="s">
        <v>77</v>
      </c>
      <c r="H27" s="19" t="s">
        <v>76</v>
      </c>
      <c r="I27" s="19" t="s">
        <v>77</v>
      </c>
      <c r="J27" s="19" t="s">
        <v>347</v>
      </c>
      <c r="K27" s="19">
        <v>100</v>
      </c>
      <c r="L27" s="19">
        <v>1202</v>
      </c>
      <c r="M27" s="19">
        <v>1202</v>
      </c>
      <c r="N27" s="25" t="s">
        <v>81</v>
      </c>
      <c r="O27" s="19">
        <v>200</v>
      </c>
      <c r="P27" s="19" t="s">
        <v>397</v>
      </c>
      <c r="Q27" s="19" t="s">
        <v>96</v>
      </c>
      <c r="R27" s="28">
        <v>21702.799999999999</v>
      </c>
      <c r="S27" s="28">
        <v>0</v>
      </c>
      <c r="T27" s="28">
        <v>21702.799999999999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44">
        <v>20400.632000000001</v>
      </c>
      <c r="AD27" s="44">
        <v>0</v>
      </c>
      <c r="AE27" s="44">
        <v>20400.632000000001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1302168</v>
      </c>
      <c r="AO27" s="44">
        <v>0</v>
      </c>
      <c r="AP27" s="44">
        <v>1302.1679999999999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44">
        <v>0</v>
      </c>
      <c r="BH27" s="44">
        <v>0</v>
      </c>
      <c r="BI27" s="44">
        <v>0</v>
      </c>
      <c r="BJ27" s="44">
        <v>21702.799999999999</v>
      </c>
      <c r="BK27" s="58">
        <v>2022</v>
      </c>
      <c r="BL27" s="59" t="s">
        <v>99</v>
      </c>
    </row>
    <row r="28" spans="2:64" ht="39.6" x14ac:dyDescent="0.3">
      <c r="B28" s="19"/>
      <c r="C28" s="19" t="s">
        <v>231</v>
      </c>
      <c r="D28" s="22" t="s">
        <v>398</v>
      </c>
      <c r="E28" s="19" t="s">
        <v>103</v>
      </c>
      <c r="F28" s="19" t="s">
        <v>399</v>
      </c>
      <c r="G28" s="19" t="s">
        <v>77</v>
      </c>
      <c r="H28" s="19" t="s">
        <v>76</v>
      </c>
      <c r="I28" s="19" t="s">
        <v>77</v>
      </c>
      <c r="J28" s="19" t="s">
        <v>347</v>
      </c>
      <c r="K28" s="19">
        <v>100</v>
      </c>
      <c r="L28" s="19">
        <v>1097</v>
      </c>
      <c r="M28" s="19">
        <v>1097</v>
      </c>
      <c r="N28" s="25" t="s">
        <v>81</v>
      </c>
      <c r="O28" s="19">
        <v>110</v>
      </c>
      <c r="P28" s="19" t="s">
        <v>348</v>
      </c>
      <c r="Q28" s="19" t="s">
        <v>96</v>
      </c>
      <c r="R28" s="28">
        <v>8889.8250000000007</v>
      </c>
      <c r="S28" s="28">
        <v>0</v>
      </c>
      <c r="T28" s="28">
        <v>8889.8250000000007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44">
        <v>8356.4354999999996</v>
      </c>
      <c r="AD28" s="44">
        <v>0</v>
      </c>
      <c r="AE28" s="44">
        <v>8356.4354999999996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533389.50000000093</v>
      </c>
      <c r="AO28" s="44">
        <v>0</v>
      </c>
      <c r="AP28" s="44">
        <v>533.38950000000091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H28" s="44">
        <v>0</v>
      </c>
      <c r="BI28" s="44">
        <v>0</v>
      </c>
      <c r="BJ28" s="44">
        <v>8889.8250000000007</v>
      </c>
      <c r="BK28" s="58">
        <v>2022</v>
      </c>
      <c r="BL28" s="59" t="s">
        <v>99</v>
      </c>
    </row>
    <row r="29" spans="2:64" ht="52.8" x14ac:dyDescent="0.3">
      <c r="B29" s="19"/>
      <c r="C29" s="19" t="s">
        <v>400</v>
      </c>
      <c r="D29" s="22" t="s">
        <v>401</v>
      </c>
      <c r="E29" s="19" t="s">
        <v>103</v>
      </c>
      <c r="F29" s="19" t="s">
        <v>402</v>
      </c>
      <c r="G29" s="19" t="s">
        <v>77</v>
      </c>
      <c r="H29" s="19" t="s">
        <v>76</v>
      </c>
      <c r="I29" s="19" t="s">
        <v>77</v>
      </c>
      <c r="J29" s="19" t="s">
        <v>347</v>
      </c>
      <c r="K29" s="19">
        <v>100</v>
      </c>
      <c r="L29" s="19">
        <v>1362</v>
      </c>
      <c r="M29" s="19">
        <v>1362</v>
      </c>
      <c r="N29" s="25" t="s">
        <v>81</v>
      </c>
      <c r="O29" s="19">
        <v>110</v>
      </c>
      <c r="P29" s="19" t="s">
        <v>348</v>
      </c>
      <c r="Q29" s="19" t="s">
        <v>96</v>
      </c>
      <c r="R29" s="28">
        <v>11890</v>
      </c>
      <c r="S29" s="28">
        <v>0</v>
      </c>
      <c r="T29" s="28">
        <v>11890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44">
        <v>11176.6</v>
      </c>
      <c r="AD29" s="44">
        <v>0</v>
      </c>
      <c r="AE29" s="44">
        <v>11176.6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713400</v>
      </c>
      <c r="AO29" s="44">
        <v>0</v>
      </c>
      <c r="AP29" s="44">
        <v>713.4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H29" s="44">
        <v>0</v>
      </c>
      <c r="BI29" s="44">
        <v>0</v>
      </c>
      <c r="BJ29" s="44">
        <v>11890</v>
      </c>
      <c r="BK29" s="58">
        <v>2022</v>
      </c>
      <c r="BL29" s="59" t="s">
        <v>99</v>
      </c>
    </row>
    <row r="30" spans="2:64" ht="39.6" x14ac:dyDescent="0.3">
      <c r="B30" s="19"/>
      <c r="C30" s="19" t="s">
        <v>400</v>
      </c>
      <c r="D30" s="22" t="s">
        <v>403</v>
      </c>
      <c r="E30" s="19" t="s">
        <v>192</v>
      </c>
      <c r="F30" s="19" t="s">
        <v>404</v>
      </c>
      <c r="G30" s="19" t="s">
        <v>77</v>
      </c>
      <c r="H30" s="19" t="s">
        <v>76</v>
      </c>
      <c r="I30" s="19" t="s">
        <v>77</v>
      </c>
      <c r="J30" s="19" t="s">
        <v>347</v>
      </c>
      <c r="K30" s="19">
        <v>100</v>
      </c>
      <c r="L30" s="19">
        <v>383</v>
      </c>
      <c r="M30" s="19">
        <v>383</v>
      </c>
      <c r="N30" s="25" t="s">
        <v>81</v>
      </c>
      <c r="O30" s="19">
        <v>70</v>
      </c>
      <c r="P30" s="19" t="s">
        <v>355</v>
      </c>
      <c r="Q30" s="19" t="s">
        <v>96</v>
      </c>
      <c r="R30" s="28">
        <v>8000</v>
      </c>
      <c r="S30" s="28">
        <v>0</v>
      </c>
      <c r="T30" s="28">
        <v>0</v>
      </c>
      <c r="U30" s="28">
        <v>8000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44">
        <v>7520</v>
      </c>
      <c r="AD30" s="44">
        <v>0</v>
      </c>
      <c r="AE30" s="44">
        <v>0</v>
      </c>
      <c r="AF30" s="44">
        <v>7520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480000</v>
      </c>
      <c r="AO30" s="44">
        <v>0</v>
      </c>
      <c r="AP30" s="44">
        <v>0</v>
      </c>
      <c r="AQ30" s="44">
        <v>480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8000</v>
      </c>
      <c r="BK30" s="58">
        <v>2023</v>
      </c>
      <c r="BL30" s="59" t="s">
        <v>100</v>
      </c>
    </row>
    <row r="31" spans="2:64" ht="39.6" x14ac:dyDescent="0.3">
      <c r="B31" s="19"/>
      <c r="C31" s="19" t="s">
        <v>246</v>
      </c>
      <c r="D31" s="22" t="s">
        <v>405</v>
      </c>
      <c r="E31" s="19" t="s">
        <v>192</v>
      </c>
      <c r="F31" s="19" t="s">
        <v>406</v>
      </c>
      <c r="G31" s="19" t="s">
        <v>77</v>
      </c>
      <c r="H31" s="19" t="s">
        <v>76</v>
      </c>
      <c r="I31" s="19" t="s">
        <v>77</v>
      </c>
      <c r="J31" s="19" t="s">
        <v>347</v>
      </c>
      <c r="K31" s="19">
        <v>81</v>
      </c>
      <c r="L31" s="19">
        <v>277</v>
      </c>
      <c r="M31" s="19">
        <v>277</v>
      </c>
      <c r="N31" s="25" t="s">
        <v>81</v>
      </c>
      <c r="O31" s="19">
        <v>70</v>
      </c>
      <c r="P31" s="19" t="s">
        <v>355</v>
      </c>
      <c r="Q31" s="19" t="s">
        <v>96</v>
      </c>
      <c r="R31" s="28">
        <v>8000</v>
      </c>
      <c r="S31" s="28">
        <v>0</v>
      </c>
      <c r="T31" s="28">
        <v>0</v>
      </c>
      <c r="U31" s="28">
        <v>8000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44">
        <v>7520</v>
      </c>
      <c r="AD31" s="44">
        <v>0</v>
      </c>
      <c r="AE31" s="44">
        <v>0</v>
      </c>
      <c r="AF31" s="44">
        <v>7520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480000</v>
      </c>
      <c r="AO31" s="44">
        <v>0</v>
      </c>
      <c r="AP31" s="44">
        <v>0</v>
      </c>
      <c r="AQ31" s="44">
        <v>480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8000</v>
      </c>
      <c r="BK31" s="58">
        <v>2023</v>
      </c>
      <c r="BL31" s="59" t="s">
        <v>100</v>
      </c>
    </row>
    <row r="32" spans="2:64" ht="39.6" x14ac:dyDescent="0.3">
      <c r="B32" s="19"/>
      <c r="C32" s="19" t="s">
        <v>249</v>
      </c>
      <c r="D32" s="22" t="s">
        <v>407</v>
      </c>
      <c r="E32" s="19" t="s">
        <v>192</v>
      </c>
      <c r="F32" s="19" t="s">
        <v>408</v>
      </c>
      <c r="G32" s="19" t="s">
        <v>77</v>
      </c>
      <c r="H32" s="19" t="s">
        <v>76</v>
      </c>
      <c r="I32" s="19" t="s">
        <v>77</v>
      </c>
      <c r="J32" s="19" t="s">
        <v>347</v>
      </c>
      <c r="K32" s="19">
        <v>100</v>
      </c>
      <c r="L32" s="19">
        <v>151</v>
      </c>
      <c r="M32" s="19">
        <v>151</v>
      </c>
      <c r="N32" s="25" t="s">
        <v>81</v>
      </c>
      <c r="O32" s="19">
        <v>120</v>
      </c>
      <c r="P32" s="19" t="s">
        <v>355</v>
      </c>
      <c r="Q32" s="19" t="s">
        <v>96</v>
      </c>
      <c r="R32" s="28">
        <v>8000</v>
      </c>
      <c r="S32" s="28">
        <v>0</v>
      </c>
      <c r="T32" s="28">
        <v>0</v>
      </c>
      <c r="U32" s="28">
        <v>8000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44">
        <v>7520</v>
      </c>
      <c r="AD32" s="44">
        <v>0</v>
      </c>
      <c r="AE32" s="44">
        <v>0</v>
      </c>
      <c r="AF32" s="44">
        <v>7520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480000</v>
      </c>
      <c r="AO32" s="44">
        <v>0</v>
      </c>
      <c r="AP32" s="44">
        <v>0</v>
      </c>
      <c r="AQ32" s="44">
        <v>480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8000</v>
      </c>
      <c r="BK32" s="58">
        <v>2023</v>
      </c>
      <c r="BL32" s="59" t="s">
        <v>100</v>
      </c>
    </row>
    <row r="33" spans="2:64" ht="52.8" x14ac:dyDescent="0.3">
      <c r="B33" s="19"/>
      <c r="C33" s="19" t="s">
        <v>409</v>
      </c>
      <c r="D33" s="22" t="s">
        <v>410</v>
      </c>
      <c r="E33" s="19" t="s">
        <v>103</v>
      </c>
      <c r="F33" s="19" t="s">
        <v>411</v>
      </c>
      <c r="G33" s="19" t="s">
        <v>77</v>
      </c>
      <c r="H33" s="19" t="s">
        <v>76</v>
      </c>
      <c r="I33" s="19" t="s">
        <v>77</v>
      </c>
      <c r="J33" s="19" t="s">
        <v>347</v>
      </c>
      <c r="K33" s="19">
        <v>100</v>
      </c>
      <c r="L33" s="19">
        <v>693</v>
      </c>
      <c r="M33" s="19">
        <v>693</v>
      </c>
      <c r="N33" s="25" t="s">
        <v>81</v>
      </c>
      <c r="O33" s="19">
        <v>130</v>
      </c>
      <c r="P33" s="19" t="s">
        <v>348</v>
      </c>
      <c r="Q33" s="19" t="s">
        <v>96</v>
      </c>
      <c r="R33" s="28">
        <v>10055.637500000001</v>
      </c>
      <c r="S33" s="28">
        <v>0</v>
      </c>
      <c r="T33" s="28">
        <v>10055.637500000001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44">
        <v>9452.29925</v>
      </c>
      <c r="AD33" s="44">
        <v>0</v>
      </c>
      <c r="AE33" s="44">
        <v>9452.29925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603338.25</v>
      </c>
      <c r="AO33" s="44">
        <v>0</v>
      </c>
      <c r="AP33" s="44">
        <v>603.33825000000002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10055.637500000001</v>
      </c>
      <c r="BK33" s="58">
        <v>2022</v>
      </c>
      <c r="BL33" s="59" t="s">
        <v>99</v>
      </c>
    </row>
    <row r="34" spans="2:64" ht="52.8" x14ac:dyDescent="0.3">
      <c r="B34" s="19"/>
      <c r="C34" s="19" t="s">
        <v>409</v>
      </c>
      <c r="D34" s="22" t="s">
        <v>412</v>
      </c>
      <c r="E34" s="19" t="s">
        <v>192</v>
      </c>
      <c r="F34" s="19" t="s">
        <v>413</v>
      </c>
      <c r="G34" s="19" t="s">
        <v>77</v>
      </c>
      <c r="H34" s="19" t="s">
        <v>76</v>
      </c>
      <c r="I34" s="19" t="s">
        <v>77</v>
      </c>
      <c r="J34" s="19" t="s">
        <v>347</v>
      </c>
      <c r="K34" s="19">
        <v>82</v>
      </c>
      <c r="L34" s="19">
        <v>450</v>
      </c>
      <c r="M34" s="19">
        <v>450</v>
      </c>
      <c r="N34" s="25" t="s">
        <v>81</v>
      </c>
      <c r="O34" s="19">
        <v>70</v>
      </c>
      <c r="P34" s="19" t="s">
        <v>355</v>
      </c>
      <c r="Q34" s="19" t="s">
        <v>96</v>
      </c>
      <c r="R34" s="28">
        <v>6000</v>
      </c>
      <c r="S34" s="28">
        <v>0</v>
      </c>
      <c r="T34" s="28">
        <v>0</v>
      </c>
      <c r="U34" s="28">
        <v>6000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44">
        <v>5640</v>
      </c>
      <c r="AD34" s="44">
        <v>0</v>
      </c>
      <c r="AE34" s="44">
        <v>0</v>
      </c>
      <c r="AF34" s="44">
        <v>5640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360000</v>
      </c>
      <c r="AO34" s="44">
        <v>0</v>
      </c>
      <c r="AP34" s="44">
        <v>0</v>
      </c>
      <c r="AQ34" s="44">
        <v>360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H34" s="44">
        <v>0</v>
      </c>
      <c r="BI34" s="44">
        <v>0</v>
      </c>
      <c r="BJ34" s="44">
        <v>6000</v>
      </c>
      <c r="BK34" s="58">
        <v>2023</v>
      </c>
      <c r="BL34" s="59" t="s">
        <v>100</v>
      </c>
    </row>
    <row r="35" spans="2:64" ht="39.6" x14ac:dyDescent="0.3">
      <c r="B35" s="19"/>
      <c r="C35" s="19" t="s">
        <v>414</v>
      </c>
      <c r="D35" s="22" t="s">
        <v>415</v>
      </c>
      <c r="E35" s="19" t="s">
        <v>192</v>
      </c>
      <c r="F35" s="19" t="s">
        <v>416</v>
      </c>
      <c r="G35" s="19" t="s">
        <v>77</v>
      </c>
      <c r="H35" s="19" t="s">
        <v>76</v>
      </c>
      <c r="I35" s="19" t="s">
        <v>77</v>
      </c>
      <c r="J35" s="19" t="s">
        <v>347</v>
      </c>
      <c r="K35" s="19">
        <v>100</v>
      </c>
      <c r="L35" s="19">
        <v>175</v>
      </c>
      <c r="M35" s="19">
        <v>175</v>
      </c>
      <c r="N35" s="25" t="s">
        <v>81</v>
      </c>
      <c r="O35" s="19">
        <v>70</v>
      </c>
      <c r="P35" s="19" t="s">
        <v>355</v>
      </c>
      <c r="Q35" s="19" t="s">
        <v>96</v>
      </c>
      <c r="R35" s="28">
        <v>6556.3124299999999</v>
      </c>
      <c r="S35" s="28">
        <v>0</v>
      </c>
      <c r="T35" s="28">
        <v>6556.3124299999999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44">
        <v>6162.9337000000005</v>
      </c>
      <c r="AD35" s="44">
        <v>0</v>
      </c>
      <c r="AE35" s="44">
        <v>6162.9337000000005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393378.72999999952</v>
      </c>
      <c r="AO35" s="44">
        <v>0</v>
      </c>
      <c r="AP35" s="44">
        <v>393.37872999999951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6556.3124299999999</v>
      </c>
      <c r="BK35" s="58">
        <v>2022</v>
      </c>
      <c r="BL35" s="59" t="s">
        <v>99</v>
      </c>
    </row>
    <row r="36" spans="2:64" ht="39.6" x14ac:dyDescent="0.3">
      <c r="B36" s="19"/>
      <c r="C36" s="19" t="s">
        <v>254</v>
      </c>
      <c r="D36" s="22" t="s">
        <v>417</v>
      </c>
      <c r="E36" s="19" t="s">
        <v>103</v>
      </c>
      <c r="F36" s="19" t="s">
        <v>418</v>
      </c>
      <c r="G36" s="19" t="s">
        <v>77</v>
      </c>
      <c r="H36" s="19" t="s">
        <v>76</v>
      </c>
      <c r="I36" s="19" t="s">
        <v>76</v>
      </c>
      <c r="J36" s="19" t="s">
        <v>347</v>
      </c>
      <c r="K36" s="19">
        <v>100</v>
      </c>
      <c r="L36" s="19">
        <v>626</v>
      </c>
      <c r="M36" s="19">
        <v>626</v>
      </c>
      <c r="N36" s="25" t="s">
        <v>81</v>
      </c>
      <c r="O36" s="19">
        <v>168</v>
      </c>
      <c r="P36" s="19" t="s">
        <v>419</v>
      </c>
      <c r="Q36" s="19" t="s">
        <v>96</v>
      </c>
      <c r="R36" s="28">
        <v>23176</v>
      </c>
      <c r="S36" s="28">
        <v>0</v>
      </c>
      <c r="T36" s="28">
        <v>23176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44">
        <v>21785.439999999999</v>
      </c>
      <c r="AD36" s="44">
        <v>0</v>
      </c>
      <c r="AE36" s="44">
        <v>21785.439999999999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1390560</v>
      </c>
      <c r="AO36" s="44">
        <v>0</v>
      </c>
      <c r="AP36" s="44">
        <v>1390.56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0</v>
      </c>
      <c r="BI36" s="44">
        <v>0</v>
      </c>
      <c r="BJ36" s="44">
        <v>23176</v>
      </c>
      <c r="BK36" s="58">
        <v>2022</v>
      </c>
      <c r="BL36" s="59" t="s">
        <v>99</v>
      </c>
    </row>
    <row r="37" spans="2:64" ht="52.8" x14ac:dyDescent="0.3">
      <c r="B37" s="19"/>
      <c r="C37" s="19" t="s">
        <v>274</v>
      </c>
      <c r="D37" s="22" t="s">
        <v>420</v>
      </c>
      <c r="E37" s="19" t="s">
        <v>103</v>
      </c>
      <c r="F37" s="19" t="s">
        <v>421</v>
      </c>
      <c r="G37" s="19" t="s">
        <v>77</v>
      </c>
      <c r="H37" s="19" t="s">
        <v>76</v>
      </c>
      <c r="I37" s="19" t="s">
        <v>77</v>
      </c>
      <c r="J37" s="19" t="s">
        <v>347</v>
      </c>
      <c r="K37" s="19">
        <v>100</v>
      </c>
      <c r="L37" s="19">
        <v>286</v>
      </c>
      <c r="M37" s="19">
        <v>286</v>
      </c>
      <c r="N37" s="25" t="s">
        <v>81</v>
      </c>
      <c r="O37" s="19">
        <v>70</v>
      </c>
      <c r="P37" s="19" t="s">
        <v>355</v>
      </c>
      <c r="Q37" s="19" t="s">
        <v>96</v>
      </c>
      <c r="R37" s="28">
        <v>5140</v>
      </c>
      <c r="S37" s="28">
        <v>0</v>
      </c>
      <c r="T37" s="28">
        <v>0</v>
      </c>
      <c r="U37" s="28">
        <v>5140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44">
        <v>4831.6000000000004</v>
      </c>
      <c r="AD37" s="44">
        <v>0</v>
      </c>
      <c r="AE37" s="44">
        <v>0</v>
      </c>
      <c r="AF37" s="44">
        <v>4831.6000000000004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308400</v>
      </c>
      <c r="AO37" s="44">
        <v>0</v>
      </c>
      <c r="AP37" s="44">
        <v>0</v>
      </c>
      <c r="AQ37" s="44">
        <v>308.39999999999998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0</v>
      </c>
      <c r="BG37" s="44">
        <v>0</v>
      </c>
      <c r="BH37" s="44">
        <v>0</v>
      </c>
      <c r="BI37" s="44">
        <v>0</v>
      </c>
      <c r="BJ37" s="44">
        <v>5140</v>
      </c>
      <c r="BK37" s="58">
        <v>2023</v>
      </c>
      <c r="BL37" s="59" t="s">
        <v>100</v>
      </c>
    </row>
    <row r="38" spans="2:64" ht="39.6" x14ac:dyDescent="0.3">
      <c r="B38" s="19"/>
      <c r="C38" s="19" t="s">
        <v>151</v>
      </c>
      <c r="D38" s="22" t="s">
        <v>422</v>
      </c>
      <c r="E38" s="19" t="s">
        <v>103</v>
      </c>
      <c r="F38" s="19" t="s">
        <v>423</v>
      </c>
      <c r="G38" s="19" t="s">
        <v>77</v>
      </c>
      <c r="H38" s="19" t="s">
        <v>76</v>
      </c>
      <c r="I38" s="19" t="s">
        <v>77</v>
      </c>
      <c r="J38" s="19" t="s">
        <v>347</v>
      </c>
      <c r="K38" s="19">
        <v>89</v>
      </c>
      <c r="L38" s="19">
        <v>1351</v>
      </c>
      <c r="M38" s="19">
        <v>1351</v>
      </c>
      <c r="N38" s="25" t="s">
        <v>81</v>
      </c>
      <c r="O38" s="19">
        <v>110</v>
      </c>
      <c r="P38" s="19" t="s">
        <v>348</v>
      </c>
      <c r="Q38" s="19" t="s">
        <v>96</v>
      </c>
      <c r="R38" s="28">
        <v>10153.484319999998</v>
      </c>
      <c r="S38" s="28">
        <v>0</v>
      </c>
      <c r="T38" s="28">
        <v>0</v>
      </c>
      <c r="U38" s="28">
        <v>10153.484319999998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44">
        <v>9544.2754299999997</v>
      </c>
      <c r="AD38" s="44">
        <v>0</v>
      </c>
      <c r="AE38" s="44">
        <v>0</v>
      </c>
      <c r="AF38" s="44">
        <v>9544.2754299999997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609208.88999999873</v>
      </c>
      <c r="AO38" s="44">
        <v>0</v>
      </c>
      <c r="AP38" s="44">
        <v>0</v>
      </c>
      <c r="AQ38" s="44">
        <v>609.20888999999875</v>
      </c>
      <c r="AR38" s="44">
        <v>0</v>
      </c>
      <c r="AS38" s="44">
        <v>0</v>
      </c>
      <c r="AT38" s="44">
        <v>0</v>
      </c>
      <c r="AU38" s="44">
        <v>0</v>
      </c>
      <c r="AV38" s="44">
        <v>0</v>
      </c>
      <c r="AW38" s="44">
        <v>0</v>
      </c>
      <c r="AX38" s="44">
        <v>0</v>
      </c>
      <c r="AY38" s="44">
        <v>0</v>
      </c>
      <c r="AZ38" s="44">
        <v>0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0</v>
      </c>
      <c r="BG38" s="44">
        <v>0</v>
      </c>
      <c r="BH38" s="44">
        <v>0</v>
      </c>
      <c r="BI38" s="44">
        <v>0</v>
      </c>
      <c r="BJ38" s="44">
        <v>10153.484319999998</v>
      </c>
      <c r="BK38" s="58">
        <v>2023</v>
      </c>
      <c r="BL38" s="59" t="s">
        <v>100</v>
      </c>
    </row>
    <row r="39" spans="2:64" ht="39.6" x14ac:dyDescent="0.3">
      <c r="B39" s="19"/>
      <c r="C39" s="19" t="s">
        <v>216</v>
      </c>
      <c r="D39" s="22" t="s">
        <v>424</v>
      </c>
      <c r="E39" s="19" t="s">
        <v>103</v>
      </c>
      <c r="F39" s="19" t="s">
        <v>425</v>
      </c>
      <c r="G39" s="19" t="s">
        <v>77</v>
      </c>
      <c r="H39" s="19" t="s">
        <v>76</v>
      </c>
      <c r="I39" s="19" t="s">
        <v>77</v>
      </c>
      <c r="J39" s="19" t="s">
        <v>347</v>
      </c>
      <c r="K39" s="19">
        <v>100</v>
      </c>
      <c r="L39" s="19">
        <v>1549</v>
      </c>
      <c r="M39" s="19">
        <v>1549</v>
      </c>
      <c r="N39" s="25" t="s">
        <v>81</v>
      </c>
      <c r="O39" s="19">
        <v>200</v>
      </c>
      <c r="P39" s="19" t="s">
        <v>352</v>
      </c>
      <c r="Q39" s="19" t="s">
        <v>96</v>
      </c>
      <c r="R39" s="28">
        <v>16400</v>
      </c>
      <c r="S39" s="28">
        <v>0</v>
      </c>
      <c r="T39" s="28">
        <v>16400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44">
        <v>15416</v>
      </c>
      <c r="AD39" s="44">
        <v>0</v>
      </c>
      <c r="AE39" s="44">
        <v>15416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984000</v>
      </c>
      <c r="AO39" s="44">
        <v>0</v>
      </c>
      <c r="AP39" s="44">
        <v>984</v>
      </c>
      <c r="AQ39" s="44">
        <v>0</v>
      </c>
      <c r="AR39" s="44">
        <v>0</v>
      </c>
      <c r="AS39" s="44">
        <v>0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44">
        <v>0</v>
      </c>
      <c r="BG39" s="44">
        <v>0</v>
      </c>
      <c r="BH39" s="44">
        <v>0</v>
      </c>
      <c r="BI39" s="44">
        <v>0</v>
      </c>
      <c r="BJ39" s="44">
        <v>16400</v>
      </c>
      <c r="BK39" s="58">
        <v>2022</v>
      </c>
      <c r="BL39" s="59" t="s">
        <v>99</v>
      </c>
    </row>
    <row r="40" spans="2:64" ht="39.6" x14ac:dyDescent="0.3">
      <c r="B40" s="19"/>
      <c r="C40" s="19" t="s">
        <v>151</v>
      </c>
      <c r="D40" s="22" t="s">
        <v>426</v>
      </c>
      <c r="E40" s="19" t="s">
        <v>103</v>
      </c>
      <c r="F40" s="19" t="s">
        <v>427</v>
      </c>
      <c r="G40" s="19" t="s">
        <v>77</v>
      </c>
      <c r="H40" s="19" t="s">
        <v>76</v>
      </c>
      <c r="I40" s="19" t="s">
        <v>77</v>
      </c>
      <c r="J40" s="19" t="s">
        <v>347</v>
      </c>
      <c r="K40" s="19">
        <v>81</v>
      </c>
      <c r="L40" s="19">
        <v>1600</v>
      </c>
      <c r="M40" s="19">
        <v>1600</v>
      </c>
      <c r="N40" s="25" t="s">
        <v>81</v>
      </c>
      <c r="O40" s="19">
        <v>150</v>
      </c>
      <c r="P40" s="19" t="s">
        <v>352</v>
      </c>
      <c r="Q40" s="19" t="s">
        <v>96</v>
      </c>
      <c r="R40" s="28">
        <v>12862.004999999999</v>
      </c>
      <c r="S40" s="28">
        <v>0</v>
      </c>
      <c r="T40" s="28">
        <v>12862.004999999999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44">
        <v>12090.2847</v>
      </c>
      <c r="AD40" s="44">
        <v>0</v>
      </c>
      <c r="AE40" s="44">
        <v>12090.2847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771720.30000000075</v>
      </c>
      <c r="AO40" s="44">
        <v>0</v>
      </c>
      <c r="AP40" s="44">
        <v>771.72030000000075</v>
      </c>
      <c r="AQ40" s="44">
        <v>0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44">
        <v>0</v>
      </c>
      <c r="BB40" s="44">
        <v>0</v>
      </c>
      <c r="BC40" s="44">
        <v>0</v>
      </c>
      <c r="BD40" s="44">
        <v>0</v>
      </c>
      <c r="BE40" s="44">
        <v>0</v>
      </c>
      <c r="BF40" s="44">
        <v>0</v>
      </c>
      <c r="BG40" s="44">
        <v>0</v>
      </c>
      <c r="BH40" s="44">
        <v>0</v>
      </c>
      <c r="BI40" s="44">
        <v>0</v>
      </c>
      <c r="BJ40" s="44">
        <v>12862.004999999999</v>
      </c>
      <c r="BK40" s="58">
        <v>2022</v>
      </c>
      <c r="BL40" s="59" t="s">
        <v>99</v>
      </c>
    </row>
    <row r="41" spans="2:64" ht="39.6" x14ac:dyDescent="0.3">
      <c r="B41" s="19"/>
      <c r="C41" s="19" t="s">
        <v>263</v>
      </c>
      <c r="D41" s="22" t="s">
        <v>428</v>
      </c>
      <c r="E41" s="19" t="s">
        <v>103</v>
      </c>
      <c r="F41" s="19" t="s">
        <v>429</v>
      </c>
      <c r="G41" s="19" t="s">
        <v>77</v>
      </c>
      <c r="H41" s="19" t="s">
        <v>76</v>
      </c>
      <c r="I41" s="19" t="s">
        <v>77</v>
      </c>
      <c r="J41" s="19" t="s">
        <v>347</v>
      </c>
      <c r="K41" s="19">
        <v>89</v>
      </c>
      <c r="L41" s="19">
        <v>855</v>
      </c>
      <c r="M41" s="19">
        <v>855</v>
      </c>
      <c r="N41" s="25" t="s">
        <v>81</v>
      </c>
      <c r="O41" s="19">
        <v>120</v>
      </c>
      <c r="P41" s="19" t="s">
        <v>348</v>
      </c>
      <c r="Q41" s="19" t="s">
        <v>96</v>
      </c>
      <c r="R41" s="28">
        <v>10100.65857</v>
      </c>
      <c r="S41" s="28">
        <v>0</v>
      </c>
      <c r="T41" s="28">
        <v>10100.65857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44">
        <v>9494.6190500000012</v>
      </c>
      <c r="AD41" s="44">
        <v>0</v>
      </c>
      <c r="AE41" s="44">
        <v>9494.6190500000012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606039.51999999955</v>
      </c>
      <c r="AO41" s="44">
        <v>0</v>
      </c>
      <c r="AP41" s="44">
        <v>606.03951999999958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0</v>
      </c>
      <c r="BF41" s="44">
        <v>0</v>
      </c>
      <c r="BG41" s="44">
        <v>0</v>
      </c>
      <c r="BH41" s="44">
        <v>0</v>
      </c>
      <c r="BI41" s="44">
        <v>0</v>
      </c>
      <c r="BJ41" s="44">
        <v>10100.65857</v>
      </c>
      <c r="BK41" s="58">
        <v>2022</v>
      </c>
      <c r="BL41" s="59" t="s">
        <v>99</v>
      </c>
    </row>
    <row r="42" spans="2:64" ht="52.8" x14ac:dyDescent="0.3">
      <c r="B42" s="19"/>
      <c r="C42" s="19" t="s">
        <v>409</v>
      </c>
      <c r="D42" s="22" t="s">
        <v>430</v>
      </c>
      <c r="E42" s="19" t="s">
        <v>192</v>
      </c>
      <c r="F42" s="19" t="s">
        <v>431</v>
      </c>
      <c r="G42" s="19" t="s">
        <v>77</v>
      </c>
      <c r="H42" s="19" t="s">
        <v>76</v>
      </c>
      <c r="I42" s="19" t="s">
        <v>77</v>
      </c>
      <c r="J42" s="19" t="s">
        <v>347</v>
      </c>
      <c r="K42" s="19">
        <v>100</v>
      </c>
      <c r="L42" s="19">
        <v>262</v>
      </c>
      <c r="M42" s="19">
        <v>262</v>
      </c>
      <c r="N42" s="25" t="s">
        <v>81</v>
      </c>
      <c r="O42" s="19">
        <v>80</v>
      </c>
      <c r="P42" s="19" t="s">
        <v>432</v>
      </c>
      <c r="Q42" s="19" t="s">
        <v>96</v>
      </c>
      <c r="R42" s="28">
        <v>7612.5</v>
      </c>
      <c r="S42" s="28">
        <v>0</v>
      </c>
      <c r="T42" s="28">
        <v>0</v>
      </c>
      <c r="U42" s="28">
        <v>7612.5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44">
        <v>7155.75</v>
      </c>
      <c r="AD42" s="44">
        <v>0</v>
      </c>
      <c r="AE42" s="44">
        <v>0</v>
      </c>
      <c r="AF42" s="44">
        <v>7155.75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456750</v>
      </c>
      <c r="AO42" s="44">
        <v>0</v>
      </c>
      <c r="AP42" s="44">
        <v>0</v>
      </c>
      <c r="AQ42" s="44">
        <v>456.75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44">
        <v>0</v>
      </c>
      <c r="BB42" s="44">
        <v>0</v>
      </c>
      <c r="BC42" s="44">
        <v>0</v>
      </c>
      <c r="BD42" s="44">
        <v>0</v>
      </c>
      <c r="BE42" s="44">
        <v>0</v>
      </c>
      <c r="BF42" s="44">
        <v>0</v>
      </c>
      <c r="BG42" s="44">
        <v>0</v>
      </c>
      <c r="BH42" s="44">
        <v>0</v>
      </c>
      <c r="BI42" s="44">
        <v>0</v>
      </c>
      <c r="BJ42" s="44">
        <v>7612.5</v>
      </c>
      <c r="BK42" s="58">
        <v>2023</v>
      </c>
      <c r="BL42" s="59" t="s">
        <v>100</v>
      </c>
    </row>
    <row r="43" spans="2:64" ht="39.6" x14ac:dyDescent="0.3">
      <c r="B43" s="19"/>
      <c r="C43" s="19" t="s">
        <v>168</v>
      </c>
      <c r="D43" s="22" t="s">
        <v>433</v>
      </c>
      <c r="E43" s="19" t="s">
        <v>103</v>
      </c>
      <c r="F43" s="19" t="s">
        <v>434</v>
      </c>
      <c r="G43" s="19" t="s">
        <v>77</v>
      </c>
      <c r="H43" s="19" t="s">
        <v>76</v>
      </c>
      <c r="I43" s="19" t="s">
        <v>77</v>
      </c>
      <c r="J43" s="19" t="s">
        <v>347</v>
      </c>
      <c r="K43" s="19">
        <v>83.76</v>
      </c>
      <c r="L43" s="19">
        <v>1120</v>
      </c>
      <c r="M43" s="19">
        <v>1120</v>
      </c>
      <c r="N43" s="25" t="s">
        <v>81</v>
      </c>
      <c r="O43" s="19">
        <v>130</v>
      </c>
      <c r="P43" s="19" t="s">
        <v>435</v>
      </c>
      <c r="Q43" s="19" t="s">
        <v>96</v>
      </c>
      <c r="R43" s="28">
        <v>15000</v>
      </c>
      <c r="S43" s="28">
        <v>0</v>
      </c>
      <c r="T43" s="28">
        <v>0</v>
      </c>
      <c r="U43" s="28">
        <v>15000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44">
        <v>14100</v>
      </c>
      <c r="AD43" s="44">
        <v>0</v>
      </c>
      <c r="AE43" s="44">
        <v>0</v>
      </c>
      <c r="AF43" s="44">
        <v>14100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900000</v>
      </c>
      <c r="AO43" s="44">
        <v>0</v>
      </c>
      <c r="AP43" s="44">
        <v>0</v>
      </c>
      <c r="AQ43" s="44">
        <v>900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4">
        <v>0</v>
      </c>
      <c r="AY43" s="44">
        <v>0</v>
      </c>
      <c r="AZ43" s="44">
        <v>0</v>
      </c>
      <c r="BA43" s="44">
        <v>0</v>
      </c>
      <c r="BB43" s="44">
        <v>0</v>
      </c>
      <c r="BC43" s="44">
        <v>0</v>
      </c>
      <c r="BD43" s="44">
        <v>0</v>
      </c>
      <c r="BE43" s="44">
        <v>0</v>
      </c>
      <c r="BF43" s="44">
        <v>0</v>
      </c>
      <c r="BG43" s="44">
        <v>0</v>
      </c>
      <c r="BH43" s="44">
        <v>0</v>
      </c>
      <c r="BI43" s="44">
        <v>0</v>
      </c>
      <c r="BJ43" s="44">
        <v>15000</v>
      </c>
      <c r="BK43" s="58">
        <v>2023</v>
      </c>
      <c r="BL43" s="59" t="s">
        <v>100</v>
      </c>
    </row>
    <row r="44" spans="2:64" ht="52.8" x14ac:dyDescent="0.3">
      <c r="B44" s="19"/>
      <c r="C44" s="19" t="s">
        <v>185</v>
      </c>
      <c r="D44" s="22" t="s">
        <v>436</v>
      </c>
      <c r="E44" s="19" t="s">
        <v>103</v>
      </c>
      <c r="F44" s="19" t="s">
        <v>437</v>
      </c>
      <c r="G44" s="19" t="s">
        <v>77</v>
      </c>
      <c r="H44" s="19" t="s">
        <v>76</v>
      </c>
      <c r="I44" s="19" t="s">
        <v>77</v>
      </c>
      <c r="J44" s="19" t="s">
        <v>347</v>
      </c>
      <c r="K44" s="19">
        <v>100</v>
      </c>
      <c r="L44" s="19">
        <v>548</v>
      </c>
      <c r="M44" s="19">
        <v>548</v>
      </c>
      <c r="N44" s="25" t="s">
        <v>81</v>
      </c>
      <c r="O44" s="19">
        <v>150</v>
      </c>
      <c r="P44" s="19" t="s">
        <v>348</v>
      </c>
      <c r="Q44" s="19" t="s">
        <v>96</v>
      </c>
      <c r="R44" s="28">
        <v>15000</v>
      </c>
      <c r="S44" s="28">
        <v>0</v>
      </c>
      <c r="T44" s="28">
        <v>0</v>
      </c>
      <c r="U44" s="28">
        <v>15000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44">
        <v>14100</v>
      </c>
      <c r="AD44" s="44">
        <v>0</v>
      </c>
      <c r="AE44" s="44">
        <v>0</v>
      </c>
      <c r="AF44" s="44">
        <v>14100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900000</v>
      </c>
      <c r="AO44" s="44">
        <v>0</v>
      </c>
      <c r="AP44" s="44">
        <v>0</v>
      </c>
      <c r="AQ44" s="44">
        <v>900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4">
        <v>0</v>
      </c>
      <c r="AY44" s="44">
        <v>0</v>
      </c>
      <c r="AZ44" s="44">
        <v>0</v>
      </c>
      <c r="BA44" s="44">
        <v>0</v>
      </c>
      <c r="BB44" s="44">
        <v>0</v>
      </c>
      <c r="BC44" s="44">
        <v>0</v>
      </c>
      <c r="BD44" s="44">
        <v>0</v>
      </c>
      <c r="BE44" s="44">
        <v>0</v>
      </c>
      <c r="BF44" s="44">
        <v>0</v>
      </c>
      <c r="BG44" s="44">
        <v>0</v>
      </c>
      <c r="BH44" s="44">
        <v>0</v>
      </c>
      <c r="BI44" s="44">
        <v>0</v>
      </c>
      <c r="BJ44" s="44">
        <v>15000</v>
      </c>
      <c r="BK44" s="58">
        <v>2023</v>
      </c>
      <c r="BL44" s="59" t="s">
        <v>100</v>
      </c>
    </row>
    <row r="45" spans="2:64" ht="39.6" x14ac:dyDescent="0.3">
      <c r="B45" s="19"/>
      <c r="C45" s="19" t="s">
        <v>204</v>
      </c>
      <c r="D45" s="22" t="s">
        <v>438</v>
      </c>
      <c r="E45" s="19" t="s">
        <v>192</v>
      </c>
      <c r="F45" s="19" t="s">
        <v>439</v>
      </c>
      <c r="G45" s="19" t="s">
        <v>77</v>
      </c>
      <c r="H45" s="19" t="s">
        <v>76</v>
      </c>
      <c r="I45" s="19" t="s">
        <v>77</v>
      </c>
      <c r="J45" s="19" t="s">
        <v>347</v>
      </c>
      <c r="K45" s="19">
        <v>90.5</v>
      </c>
      <c r="L45" s="19">
        <v>355</v>
      </c>
      <c r="M45" s="19">
        <v>355</v>
      </c>
      <c r="N45" s="25" t="s">
        <v>81</v>
      </c>
      <c r="O45" s="19">
        <v>70</v>
      </c>
      <c r="P45" s="19" t="s">
        <v>432</v>
      </c>
      <c r="Q45" s="19" t="s">
        <v>96</v>
      </c>
      <c r="R45" s="28">
        <v>9000</v>
      </c>
      <c r="S45" s="28">
        <v>0</v>
      </c>
      <c r="T45" s="28">
        <v>0</v>
      </c>
      <c r="U45" s="28">
        <v>9000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44">
        <v>8460</v>
      </c>
      <c r="AD45" s="44">
        <v>0</v>
      </c>
      <c r="AE45" s="44">
        <v>0</v>
      </c>
      <c r="AF45" s="44">
        <v>8460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540000</v>
      </c>
      <c r="AO45" s="44">
        <v>0</v>
      </c>
      <c r="AP45" s="44">
        <v>0</v>
      </c>
      <c r="AQ45" s="44">
        <v>540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4">
        <v>0</v>
      </c>
      <c r="AY45" s="44">
        <v>0</v>
      </c>
      <c r="AZ45" s="44">
        <v>0</v>
      </c>
      <c r="BA45" s="44">
        <v>0</v>
      </c>
      <c r="BB45" s="44">
        <v>0</v>
      </c>
      <c r="BC45" s="44">
        <v>0</v>
      </c>
      <c r="BD45" s="44">
        <v>0</v>
      </c>
      <c r="BE45" s="44">
        <v>0</v>
      </c>
      <c r="BF45" s="44">
        <v>0</v>
      </c>
      <c r="BG45" s="44">
        <v>0</v>
      </c>
      <c r="BH45" s="44">
        <v>0</v>
      </c>
      <c r="BI45" s="44">
        <v>0</v>
      </c>
      <c r="BJ45" s="44">
        <v>9000</v>
      </c>
      <c r="BK45" s="58">
        <v>2023</v>
      </c>
      <c r="BL45" s="59" t="s">
        <v>100</v>
      </c>
    </row>
    <row r="46" spans="2:64" ht="39.6" x14ac:dyDescent="0.3">
      <c r="B46" s="19"/>
      <c r="C46" s="19" t="s">
        <v>204</v>
      </c>
      <c r="D46" s="22" t="s">
        <v>440</v>
      </c>
      <c r="E46" s="19" t="s">
        <v>103</v>
      </c>
      <c r="F46" s="19" t="s">
        <v>441</v>
      </c>
      <c r="G46" s="19" t="s">
        <v>77</v>
      </c>
      <c r="H46" s="19" t="s">
        <v>76</v>
      </c>
      <c r="I46" s="19" t="s">
        <v>77</v>
      </c>
      <c r="J46" s="19" t="s">
        <v>347</v>
      </c>
      <c r="K46" s="19">
        <v>81</v>
      </c>
      <c r="L46" s="19">
        <v>474</v>
      </c>
      <c r="M46" s="19">
        <v>474</v>
      </c>
      <c r="N46" s="25" t="s">
        <v>81</v>
      </c>
      <c r="O46" s="19">
        <v>110</v>
      </c>
      <c r="P46" s="19" t="s">
        <v>442</v>
      </c>
      <c r="Q46" s="19" t="s">
        <v>96</v>
      </c>
      <c r="R46" s="28">
        <v>14925</v>
      </c>
      <c r="S46" s="28">
        <v>0</v>
      </c>
      <c r="T46" s="28">
        <v>0</v>
      </c>
      <c r="U46" s="28">
        <v>14925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44">
        <v>14029.5</v>
      </c>
      <c r="AD46" s="44">
        <v>0</v>
      </c>
      <c r="AE46" s="44">
        <v>0</v>
      </c>
      <c r="AF46" s="44">
        <v>14029.5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895500</v>
      </c>
      <c r="AO46" s="44">
        <v>0</v>
      </c>
      <c r="AP46" s="44">
        <v>0</v>
      </c>
      <c r="AQ46" s="44">
        <v>895.5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4">
        <v>0</v>
      </c>
      <c r="BB46" s="44">
        <v>0</v>
      </c>
      <c r="BC46" s="44">
        <v>0</v>
      </c>
      <c r="BD46" s="44">
        <v>0</v>
      </c>
      <c r="BE46" s="44">
        <v>0</v>
      </c>
      <c r="BF46" s="44">
        <v>0</v>
      </c>
      <c r="BG46" s="44">
        <v>0</v>
      </c>
      <c r="BH46" s="44">
        <v>0</v>
      </c>
      <c r="BI46" s="44">
        <v>0</v>
      </c>
      <c r="BJ46" s="44">
        <v>14925</v>
      </c>
      <c r="BK46" s="58">
        <v>2023</v>
      </c>
      <c r="BL46" s="59" t="s">
        <v>100</v>
      </c>
    </row>
    <row r="47" spans="2:64" ht="39.6" x14ac:dyDescent="0.3">
      <c r="B47" s="19"/>
      <c r="C47" s="19" t="s">
        <v>386</v>
      </c>
      <c r="D47" s="22" t="s">
        <v>443</v>
      </c>
      <c r="E47" s="19" t="s">
        <v>103</v>
      </c>
      <c r="F47" s="19" t="s">
        <v>444</v>
      </c>
      <c r="G47" s="19" t="s">
        <v>77</v>
      </c>
      <c r="H47" s="19" t="s">
        <v>76</v>
      </c>
      <c r="I47" s="19" t="s">
        <v>77</v>
      </c>
      <c r="J47" s="19" t="s">
        <v>347</v>
      </c>
      <c r="K47" s="19">
        <v>83</v>
      </c>
      <c r="L47" s="19">
        <v>681</v>
      </c>
      <c r="M47" s="19">
        <v>681</v>
      </c>
      <c r="N47" s="25" t="s">
        <v>81</v>
      </c>
      <c r="O47" s="19">
        <v>130</v>
      </c>
      <c r="P47" s="19" t="s">
        <v>348</v>
      </c>
      <c r="Q47" s="19" t="s">
        <v>96</v>
      </c>
      <c r="R47" s="28">
        <v>11887.454</v>
      </c>
      <c r="S47" s="28">
        <v>0</v>
      </c>
      <c r="T47" s="28">
        <v>0</v>
      </c>
      <c r="U47" s="28">
        <v>11887.454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44">
        <v>11174.207</v>
      </c>
      <c r="AD47" s="44">
        <v>0</v>
      </c>
      <c r="AE47" s="44">
        <v>0</v>
      </c>
      <c r="AF47" s="44">
        <v>11174.207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713247</v>
      </c>
      <c r="AO47" s="44">
        <v>0</v>
      </c>
      <c r="AP47" s="44">
        <v>0</v>
      </c>
      <c r="AQ47" s="44">
        <v>713.24699999999996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4">
        <v>0</v>
      </c>
      <c r="AY47" s="44">
        <v>0</v>
      </c>
      <c r="AZ47" s="44">
        <v>0</v>
      </c>
      <c r="BA47" s="44">
        <v>0</v>
      </c>
      <c r="BB47" s="44">
        <v>0</v>
      </c>
      <c r="BC47" s="44">
        <v>0</v>
      </c>
      <c r="BD47" s="44">
        <v>0</v>
      </c>
      <c r="BE47" s="44">
        <v>0</v>
      </c>
      <c r="BF47" s="44">
        <v>0</v>
      </c>
      <c r="BG47" s="44">
        <v>0</v>
      </c>
      <c r="BH47" s="44">
        <v>0</v>
      </c>
      <c r="BI47" s="44">
        <v>0</v>
      </c>
      <c r="BJ47" s="44">
        <v>11887.454</v>
      </c>
      <c r="BK47" s="58">
        <v>2023</v>
      </c>
      <c r="BL47" s="59" t="s">
        <v>100</v>
      </c>
    </row>
    <row r="48" spans="2:64" ht="39.6" x14ac:dyDescent="0.3">
      <c r="B48" s="19"/>
      <c r="C48" s="19" t="s">
        <v>246</v>
      </c>
      <c r="D48" s="22" t="s">
        <v>445</v>
      </c>
      <c r="E48" s="19" t="s">
        <v>103</v>
      </c>
      <c r="F48" s="19" t="s">
        <v>446</v>
      </c>
      <c r="G48" s="19" t="s">
        <v>77</v>
      </c>
      <c r="H48" s="19" t="s">
        <v>76</v>
      </c>
      <c r="I48" s="19" t="s">
        <v>77</v>
      </c>
      <c r="J48" s="19" t="s">
        <v>347</v>
      </c>
      <c r="K48" s="19">
        <v>100</v>
      </c>
      <c r="L48" s="19">
        <v>767</v>
      </c>
      <c r="M48" s="19">
        <v>767</v>
      </c>
      <c r="N48" s="25" t="s">
        <v>81</v>
      </c>
      <c r="O48" s="19">
        <v>107</v>
      </c>
      <c r="P48" s="19" t="s">
        <v>348</v>
      </c>
      <c r="Q48" s="19" t="s">
        <v>96</v>
      </c>
      <c r="R48" s="28">
        <v>15760</v>
      </c>
      <c r="S48" s="28">
        <v>0</v>
      </c>
      <c r="T48" s="28">
        <v>0</v>
      </c>
      <c r="U48" s="28">
        <v>15760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44">
        <v>14814.4</v>
      </c>
      <c r="AD48" s="44">
        <v>0</v>
      </c>
      <c r="AE48" s="44">
        <v>0</v>
      </c>
      <c r="AF48" s="44">
        <v>14814.4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945600</v>
      </c>
      <c r="AO48" s="44">
        <v>0</v>
      </c>
      <c r="AP48" s="44">
        <v>0</v>
      </c>
      <c r="AQ48" s="44">
        <v>945.6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0</v>
      </c>
      <c r="AZ48" s="44">
        <v>0</v>
      </c>
      <c r="BA48" s="44">
        <v>0</v>
      </c>
      <c r="BB48" s="44">
        <v>0</v>
      </c>
      <c r="BC48" s="44">
        <v>0</v>
      </c>
      <c r="BD48" s="44">
        <v>0</v>
      </c>
      <c r="BE48" s="44">
        <v>0</v>
      </c>
      <c r="BF48" s="44">
        <v>0</v>
      </c>
      <c r="BG48" s="44">
        <v>0</v>
      </c>
      <c r="BH48" s="44">
        <v>0</v>
      </c>
      <c r="BI48" s="44">
        <v>0</v>
      </c>
      <c r="BJ48" s="44">
        <v>15760</v>
      </c>
      <c r="BK48" s="58">
        <v>2023</v>
      </c>
      <c r="BL48" s="59" t="s">
        <v>100</v>
      </c>
    </row>
    <row r="49" spans="2:65" ht="39.6" x14ac:dyDescent="0.3">
      <c r="B49" s="19"/>
      <c r="C49" s="19" t="s">
        <v>263</v>
      </c>
      <c r="D49" s="22" t="s">
        <v>447</v>
      </c>
      <c r="E49" s="19" t="s">
        <v>192</v>
      </c>
      <c r="F49" s="19" t="s">
        <v>448</v>
      </c>
      <c r="G49" s="19" t="s">
        <v>77</v>
      </c>
      <c r="H49" s="19" t="s">
        <v>76</v>
      </c>
      <c r="I49" s="19" t="s">
        <v>77</v>
      </c>
      <c r="J49" s="19" t="s">
        <v>347</v>
      </c>
      <c r="K49" s="19">
        <v>81</v>
      </c>
      <c r="L49" s="19">
        <v>576</v>
      </c>
      <c r="M49" s="19">
        <v>576</v>
      </c>
      <c r="N49" s="25" t="s">
        <v>81</v>
      </c>
      <c r="O49" s="19">
        <v>70</v>
      </c>
      <c r="P49" s="19" t="s">
        <v>432</v>
      </c>
      <c r="Q49" s="19" t="s">
        <v>96</v>
      </c>
      <c r="R49" s="28">
        <v>7933.3334100000002</v>
      </c>
      <c r="S49" s="28">
        <v>0</v>
      </c>
      <c r="T49" s="28">
        <v>0</v>
      </c>
      <c r="U49" s="28">
        <v>7933.3334100000002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44">
        <v>7457.3329999999996</v>
      </c>
      <c r="AD49" s="44">
        <v>0</v>
      </c>
      <c r="AE49" s="44">
        <v>0</v>
      </c>
      <c r="AF49" s="44">
        <v>7457.3329999999996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476000.41000000015</v>
      </c>
      <c r="AO49" s="44">
        <v>0</v>
      </c>
      <c r="AP49" s="44">
        <v>0</v>
      </c>
      <c r="AQ49" s="44">
        <v>476.00041000000016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4">
        <v>0</v>
      </c>
      <c r="AY49" s="44">
        <v>0</v>
      </c>
      <c r="AZ49" s="44">
        <v>0</v>
      </c>
      <c r="BA49" s="44">
        <v>0</v>
      </c>
      <c r="BB49" s="44">
        <v>0</v>
      </c>
      <c r="BC49" s="44">
        <v>0</v>
      </c>
      <c r="BD49" s="44">
        <v>0</v>
      </c>
      <c r="BE49" s="44">
        <v>0</v>
      </c>
      <c r="BF49" s="44">
        <v>0</v>
      </c>
      <c r="BG49" s="44">
        <v>0</v>
      </c>
      <c r="BH49" s="44">
        <v>0</v>
      </c>
      <c r="BI49" s="44">
        <v>0</v>
      </c>
      <c r="BJ49" s="44">
        <v>7933.3334100000002</v>
      </c>
      <c r="BK49" s="58">
        <v>2023</v>
      </c>
      <c r="BL49" s="59" t="s">
        <v>100</v>
      </c>
    </row>
    <row r="50" spans="2:65" ht="39.6" x14ac:dyDescent="0.3">
      <c r="B50" s="19"/>
      <c r="C50" s="19" t="s">
        <v>263</v>
      </c>
      <c r="D50" s="22" t="s">
        <v>449</v>
      </c>
      <c r="E50" s="19" t="s">
        <v>192</v>
      </c>
      <c r="F50" s="19" t="s">
        <v>450</v>
      </c>
      <c r="G50" s="19" t="s">
        <v>77</v>
      </c>
      <c r="H50" s="19" t="s">
        <v>76</v>
      </c>
      <c r="I50" s="19" t="s">
        <v>77</v>
      </c>
      <c r="J50" s="19" t="s">
        <v>347</v>
      </c>
      <c r="K50" s="19">
        <v>89</v>
      </c>
      <c r="L50" s="19">
        <v>669</v>
      </c>
      <c r="M50" s="19">
        <v>669</v>
      </c>
      <c r="N50" s="25" t="s">
        <v>81</v>
      </c>
      <c r="O50" s="19">
        <v>70</v>
      </c>
      <c r="P50" s="19" t="s">
        <v>432</v>
      </c>
      <c r="Q50" s="19" t="s">
        <v>96</v>
      </c>
      <c r="R50" s="28">
        <v>8024.0000700000001</v>
      </c>
      <c r="S50" s="28">
        <v>0</v>
      </c>
      <c r="T50" s="28">
        <v>0</v>
      </c>
      <c r="U50" s="28">
        <v>8024.0000700000001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44">
        <v>7542.56</v>
      </c>
      <c r="AD50" s="44">
        <v>0</v>
      </c>
      <c r="AE50" s="44">
        <v>0</v>
      </c>
      <c r="AF50" s="44">
        <v>7542.56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481440.0700000003</v>
      </c>
      <c r="AO50" s="44">
        <v>0</v>
      </c>
      <c r="AP50" s="44">
        <v>0</v>
      </c>
      <c r="AQ50" s="44">
        <v>481.44007000000028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4">
        <v>0</v>
      </c>
      <c r="AZ50" s="44">
        <v>0</v>
      </c>
      <c r="BA50" s="44">
        <v>0</v>
      </c>
      <c r="BB50" s="44">
        <v>0</v>
      </c>
      <c r="BC50" s="44">
        <v>0</v>
      </c>
      <c r="BD50" s="44">
        <v>0</v>
      </c>
      <c r="BE50" s="44">
        <v>0</v>
      </c>
      <c r="BF50" s="44">
        <v>0</v>
      </c>
      <c r="BG50" s="44">
        <v>0</v>
      </c>
      <c r="BH50" s="44">
        <v>0</v>
      </c>
      <c r="BI50" s="44">
        <v>0</v>
      </c>
      <c r="BJ50" s="44">
        <v>8024.0000700000001</v>
      </c>
      <c r="BK50" s="58">
        <v>2023</v>
      </c>
      <c r="BL50" s="59" t="s">
        <v>100</v>
      </c>
    </row>
    <row r="51" spans="2:65" ht="52.8" x14ac:dyDescent="0.3">
      <c r="B51" s="19"/>
      <c r="C51" s="19" t="s">
        <v>274</v>
      </c>
      <c r="D51" s="22" t="s">
        <v>451</v>
      </c>
      <c r="E51" s="19" t="s">
        <v>103</v>
      </c>
      <c r="F51" s="19" t="s">
        <v>452</v>
      </c>
      <c r="G51" s="19" t="s">
        <v>77</v>
      </c>
      <c r="H51" s="19" t="s">
        <v>76</v>
      </c>
      <c r="I51" s="19" t="s">
        <v>77</v>
      </c>
      <c r="J51" s="19" t="s">
        <v>347</v>
      </c>
      <c r="K51" s="19">
        <v>100</v>
      </c>
      <c r="L51" s="19">
        <v>945</v>
      </c>
      <c r="M51" s="19">
        <v>945</v>
      </c>
      <c r="N51" s="25" t="s">
        <v>81</v>
      </c>
      <c r="O51" s="19">
        <v>180</v>
      </c>
      <c r="P51" s="19" t="s">
        <v>453</v>
      </c>
      <c r="Q51" s="19" t="s">
        <v>96</v>
      </c>
      <c r="R51" s="28">
        <v>19687.500629999999</v>
      </c>
      <c r="S51" s="28">
        <v>0</v>
      </c>
      <c r="T51" s="28">
        <v>0</v>
      </c>
      <c r="U51" s="28">
        <v>19687.500629999999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44">
        <v>18506.25</v>
      </c>
      <c r="AD51" s="44">
        <v>0</v>
      </c>
      <c r="AE51" s="44">
        <v>0</v>
      </c>
      <c r="AF51" s="44">
        <v>18506.25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1181250.629999999</v>
      </c>
      <c r="AO51" s="44">
        <v>0</v>
      </c>
      <c r="AP51" s="44">
        <v>0</v>
      </c>
      <c r="AQ51" s="44">
        <v>1181.2506299999989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4">
        <v>0</v>
      </c>
      <c r="AY51" s="44">
        <v>0</v>
      </c>
      <c r="AZ51" s="44">
        <v>0</v>
      </c>
      <c r="BA51" s="44">
        <v>0</v>
      </c>
      <c r="BB51" s="44">
        <v>0</v>
      </c>
      <c r="BC51" s="44">
        <v>0</v>
      </c>
      <c r="BD51" s="44">
        <v>0</v>
      </c>
      <c r="BE51" s="44">
        <v>0</v>
      </c>
      <c r="BF51" s="44">
        <v>0</v>
      </c>
      <c r="BG51" s="44">
        <v>0</v>
      </c>
      <c r="BH51" s="44">
        <v>0</v>
      </c>
      <c r="BI51" s="44">
        <v>0</v>
      </c>
      <c r="BJ51" s="44">
        <v>19687.500629999999</v>
      </c>
      <c r="BK51" s="58">
        <v>2023</v>
      </c>
      <c r="BL51" s="59" t="s">
        <v>100</v>
      </c>
    </row>
    <row r="52" spans="2:65" ht="79.2" x14ac:dyDescent="0.3">
      <c r="B52" s="19"/>
      <c r="C52" s="19" t="s">
        <v>306</v>
      </c>
      <c r="D52" s="22" t="s">
        <v>454</v>
      </c>
      <c r="E52" s="19" t="s">
        <v>103</v>
      </c>
      <c r="F52" s="19" t="s">
        <v>455</v>
      </c>
      <c r="G52" s="19" t="s">
        <v>77</v>
      </c>
      <c r="H52" s="19" t="s">
        <v>76</v>
      </c>
      <c r="I52" s="19" t="s">
        <v>77</v>
      </c>
      <c r="J52" s="19" t="s">
        <v>456</v>
      </c>
      <c r="K52" s="19">
        <v>100</v>
      </c>
      <c r="L52" s="19">
        <v>585</v>
      </c>
      <c r="M52" s="19">
        <v>140</v>
      </c>
      <c r="N52" s="25">
        <v>140</v>
      </c>
      <c r="O52" s="19">
        <v>130</v>
      </c>
      <c r="P52" s="19" t="s">
        <v>457</v>
      </c>
      <c r="Q52" s="19" t="s">
        <v>458</v>
      </c>
      <c r="R52" s="28">
        <v>20797.609410000001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20797.609410000001</v>
      </c>
      <c r="Z52" s="28">
        <v>0</v>
      </c>
      <c r="AA52" s="28">
        <v>0</v>
      </c>
      <c r="AB52" s="28">
        <v>0</v>
      </c>
      <c r="AC52" s="44">
        <v>19133.800649999997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19133.800649999997</v>
      </c>
      <c r="AK52" s="44">
        <v>0</v>
      </c>
      <c r="AL52" s="44">
        <v>0</v>
      </c>
      <c r="AM52" s="44">
        <v>0</v>
      </c>
      <c r="AN52" s="44">
        <v>1663808.76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1663.8087600000001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0</v>
      </c>
      <c r="BC52" s="44">
        <v>0</v>
      </c>
      <c r="BD52" s="44">
        <v>0</v>
      </c>
      <c r="BE52" s="44">
        <v>0</v>
      </c>
      <c r="BF52" s="44">
        <v>0</v>
      </c>
      <c r="BG52" s="44">
        <v>0</v>
      </c>
      <c r="BH52" s="44">
        <v>0</v>
      </c>
      <c r="BI52" s="44">
        <v>0</v>
      </c>
      <c r="BJ52" s="44">
        <v>20797.609410000001</v>
      </c>
      <c r="BK52" s="58">
        <v>2027</v>
      </c>
      <c r="BL52" s="59" t="s">
        <v>593</v>
      </c>
      <c r="BM52" s="50">
        <v>96891</v>
      </c>
    </row>
    <row r="53" spans="2:65" ht="105.6" x14ac:dyDescent="0.3">
      <c r="B53" s="19"/>
      <c r="C53" s="19" t="s">
        <v>171</v>
      </c>
      <c r="D53" s="22" t="s">
        <v>459</v>
      </c>
      <c r="E53" s="19" t="s">
        <v>103</v>
      </c>
      <c r="F53" s="19" t="s">
        <v>460</v>
      </c>
      <c r="G53" s="19" t="s">
        <v>77</v>
      </c>
      <c r="H53" s="19" t="s">
        <v>76</v>
      </c>
      <c r="I53" s="19" t="s">
        <v>76</v>
      </c>
      <c r="J53" s="19" t="s">
        <v>456</v>
      </c>
      <c r="K53" s="19">
        <v>100</v>
      </c>
      <c r="L53" s="19">
        <v>730</v>
      </c>
      <c r="M53" s="19">
        <v>270</v>
      </c>
      <c r="N53" s="25">
        <v>270</v>
      </c>
      <c r="O53" s="19">
        <v>130</v>
      </c>
      <c r="P53" s="19" t="s">
        <v>461</v>
      </c>
      <c r="Q53" s="19" t="s">
        <v>291</v>
      </c>
      <c r="R53" s="28">
        <v>28541.308310000004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28541.308310000004</v>
      </c>
      <c r="AB53" s="28">
        <v>0</v>
      </c>
      <c r="AC53" s="44">
        <v>26258.003639999999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26258.003639999999</v>
      </c>
      <c r="AM53" s="44">
        <v>0</v>
      </c>
      <c r="AN53" s="44">
        <v>2283304.67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2283.30467</v>
      </c>
      <c r="AX53" s="44">
        <v>0</v>
      </c>
      <c r="AY53" s="44">
        <v>0</v>
      </c>
      <c r="AZ53" s="44">
        <v>0</v>
      </c>
      <c r="BA53" s="44">
        <v>0</v>
      </c>
      <c r="BB53" s="44">
        <v>0</v>
      </c>
      <c r="BC53" s="44">
        <v>0</v>
      </c>
      <c r="BD53" s="44">
        <v>0</v>
      </c>
      <c r="BE53" s="44">
        <v>0</v>
      </c>
      <c r="BF53" s="44">
        <v>0</v>
      </c>
      <c r="BG53" s="44">
        <v>0</v>
      </c>
      <c r="BH53" s="44">
        <v>0</v>
      </c>
      <c r="BI53" s="44">
        <v>0</v>
      </c>
      <c r="BJ53" s="44">
        <v>28541.30831</v>
      </c>
      <c r="BK53" s="58">
        <v>2029</v>
      </c>
      <c r="BL53" s="59" t="s">
        <v>594</v>
      </c>
      <c r="BM53" s="50">
        <v>442896</v>
      </c>
    </row>
    <row r="54" spans="2:65" ht="79.2" x14ac:dyDescent="0.3">
      <c r="B54" s="19"/>
      <c r="C54" s="19" t="s">
        <v>462</v>
      </c>
      <c r="D54" s="22" t="s">
        <v>463</v>
      </c>
      <c r="E54" s="19" t="s">
        <v>103</v>
      </c>
      <c r="F54" s="19" t="s">
        <v>464</v>
      </c>
      <c r="G54" s="19" t="s">
        <v>77</v>
      </c>
      <c r="H54" s="19" t="s">
        <v>76</v>
      </c>
      <c r="I54" s="19" t="s">
        <v>76</v>
      </c>
      <c r="J54" s="19" t="s">
        <v>456</v>
      </c>
      <c r="K54" s="19">
        <v>100</v>
      </c>
      <c r="L54" s="19">
        <v>351</v>
      </c>
      <c r="M54" s="19">
        <v>74</v>
      </c>
      <c r="N54" s="25">
        <v>74</v>
      </c>
      <c r="O54" s="19">
        <v>130</v>
      </c>
      <c r="P54" s="19" t="s">
        <v>465</v>
      </c>
      <c r="Q54" s="19" t="s">
        <v>291</v>
      </c>
      <c r="R54" s="28">
        <v>26093.453809999999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26093.453809999999</v>
      </c>
      <c r="AB54" s="28">
        <v>0</v>
      </c>
      <c r="AC54" s="44">
        <v>24005.977500000001</v>
      </c>
      <c r="AD54" s="44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24005.977500000001</v>
      </c>
      <c r="AM54" s="44">
        <v>0</v>
      </c>
      <c r="AN54" s="44">
        <v>2087476.31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2087.47631</v>
      </c>
      <c r="AX54" s="44">
        <v>0</v>
      </c>
      <c r="AY54" s="44">
        <v>0</v>
      </c>
      <c r="AZ54" s="44">
        <v>0</v>
      </c>
      <c r="BA54" s="44">
        <v>0</v>
      </c>
      <c r="BB54" s="44">
        <v>0</v>
      </c>
      <c r="BC54" s="44">
        <v>0</v>
      </c>
      <c r="BD54" s="44">
        <v>0</v>
      </c>
      <c r="BE54" s="44">
        <v>0</v>
      </c>
      <c r="BF54" s="44">
        <v>0</v>
      </c>
      <c r="BG54" s="44">
        <v>0</v>
      </c>
      <c r="BH54" s="44">
        <v>0</v>
      </c>
      <c r="BI54" s="44">
        <v>0</v>
      </c>
      <c r="BJ54" s="44">
        <v>26093.453809999999</v>
      </c>
      <c r="BK54" s="58">
        <v>2029</v>
      </c>
      <c r="BL54" s="59" t="s">
        <v>594</v>
      </c>
      <c r="BM54" s="50">
        <v>51970</v>
      </c>
    </row>
    <row r="55" spans="2:65" ht="92.4" x14ac:dyDescent="0.3">
      <c r="B55" s="19"/>
      <c r="C55" s="19" t="s">
        <v>466</v>
      </c>
      <c r="D55" s="22" t="s">
        <v>467</v>
      </c>
      <c r="E55" s="19" t="s">
        <v>103</v>
      </c>
      <c r="F55" s="19" t="s">
        <v>468</v>
      </c>
      <c r="G55" s="19" t="s">
        <v>77</v>
      </c>
      <c r="H55" s="19" t="s">
        <v>76</v>
      </c>
      <c r="I55" s="19" t="s">
        <v>76</v>
      </c>
      <c r="J55" s="19" t="s">
        <v>456</v>
      </c>
      <c r="K55" s="19">
        <v>100</v>
      </c>
      <c r="L55" s="19">
        <v>765</v>
      </c>
      <c r="M55" s="19">
        <v>207</v>
      </c>
      <c r="N55" s="25">
        <v>207</v>
      </c>
      <c r="O55" s="19">
        <v>130</v>
      </c>
      <c r="P55" s="19" t="s">
        <v>469</v>
      </c>
      <c r="Q55" s="19" t="s">
        <v>291</v>
      </c>
      <c r="R55" s="28">
        <v>25096.015810000001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25096.015810000001</v>
      </c>
      <c r="AB55" s="28">
        <v>0</v>
      </c>
      <c r="AC55" s="44">
        <v>23088.33455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23088.33455</v>
      </c>
      <c r="AM55" s="44">
        <v>0</v>
      </c>
      <c r="AN55" s="44">
        <v>2007681.26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2007.6812600000001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H55" s="44">
        <v>0</v>
      </c>
      <c r="BI55" s="44">
        <v>0</v>
      </c>
      <c r="BJ55" s="44">
        <v>25096.015809999997</v>
      </c>
      <c r="BK55" s="58">
        <v>2029</v>
      </c>
      <c r="BL55" s="59" t="s">
        <v>594</v>
      </c>
      <c r="BM55" s="50">
        <v>109309</v>
      </c>
    </row>
    <row r="56" spans="2:65" ht="92.4" x14ac:dyDescent="0.3">
      <c r="B56" s="19"/>
      <c r="C56" s="19" t="s">
        <v>470</v>
      </c>
      <c r="D56" s="22" t="s">
        <v>471</v>
      </c>
      <c r="E56" s="19" t="s">
        <v>103</v>
      </c>
      <c r="F56" s="19" t="s">
        <v>472</v>
      </c>
      <c r="G56" s="19" t="s">
        <v>77</v>
      </c>
      <c r="H56" s="19" t="s">
        <v>76</v>
      </c>
      <c r="I56" s="19" t="s">
        <v>76</v>
      </c>
      <c r="J56" s="19" t="s">
        <v>456</v>
      </c>
      <c r="K56" s="19">
        <v>81</v>
      </c>
      <c r="L56" s="19">
        <v>420</v>
      </c>
      <c r="M56" s="19">
        <v>84</v>
      </c>
      <c r="N56" s="25">
        <v>84</v>
      </c>
      <c r="O56" s="19">
        <v>130</v>
      </c>
      <c r="P56" s="19" t="s">
        <v>465</v>
      </c>
      <c r="Q56" s="19" t="s">
        <v>291</v>
      </c>
      <c r="R56" s="28">
        <v>24314.59102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24314.59102</v>
      </c>
      <c r="AB56" s="28">
        <v>0</v>
      </c>
      <c r="AC56" s="44">
        <v>22369.423739999998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22369.423739999998</v>
      </c>
      <c r="AM56" s="44">
        <v>0</v>
      </c>
      <c r="AN56" s="44">
        <v>1945167.28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1945.1672800000001</v>
      </c>
      <c r="AX56" s="44">
        <v>0</v>
      </c>
      <c r="AY56" s="44">
        <v>0</v>
      </c>
      <c r="AZ56" s="44">
        <v>0</v>
      </c>
      <c r="BA56" s="44">
        <v>0</v>
      </c>
      <c r="BB56" s="44">
        <v>0</v>
      </c>
      <c r="BC56" s="44">
        <v>0</v>
      </c>
      <c r="BD56" s="44">
        <v>0</v>
      </c>
      <c r="BE56" s="44">
        <v>0</v>
      </c>
      <c r="BF56" s="44">
        <v>0</v>
      </c>
      <c r="BG56" s="44">
        <v>0</v>
      </c>
      <c r="BH56" s="44">
        <v>0</v>
      </c>
      <c r="BI56" s="44">
        <v>0</v>
      </c>
      <c r="BJ56" s="44">
        <v>24314.59102</v>
      </c>
      <c r="BK56" s="58">
        <v>2029</v>
      </c>
      <c r="BL56" s="59" t="s">
        <v>594</v>
      </c>
      <c r="BM56" s="50">
        <v>108792</v>
      </c>
    </row>
    <row r="57" spans="2:65" ht="79.2" x14ac:dyDescent="0.3">
      <c r="B57" s="19"/>
      <c r="C57" s="19" t="s">
        <v>151</v>
      </c>
      <c r="D57" s="22" t="s">
        <v>473</v>
      </c>
      <c r="E57" s="19" t="s">
        <v>103</v>
      </c>
      <c r="F57" s="19" t="s">
        <v>474</v>
      </c>
      <c r="G57" s="19" t="s">
        <v>77</v>
      </c>
      <c r="H57" s="19" t="s">
        <v>76</v>
      </c>
      <c r="I57" s="19" t="s">
        <v>77</v>
      </c>
      <c r="J57" s="19" t="s">
        <v>456</v>
      </c>
      <c r="K57" s="19">
        <v>81</v>
      </c>
      <c r="L57" s="19">
        <v>405</v>
      </c>
      <c r="M57" s="19">
        <v>125</v>
      </c>
      <c r="N57" s="25">
        <v>125</v>
      </c>
      <c r="O57" s="19">
        <v>130</v>
      </c>
      <c r="P57" s="19" t="s">
        <v>475</v>
      </c>
      <c r="Q57" s="19" t="s">
        <v>291</v>
      </c>
      <c r="R57" s="28">
        <v>20167.99336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20167.99336</v>
      </c>
      <c r="AB57" s="28">
        <v>0</v>
      </c>
      <c r="AC57" s="44">
        <v>18554.553889999999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18554.553889999999</v>
      </c>
      <c r="AM57" s="44">
        <v>0</v>
      </c>
      <c r="AN57" s="44">
        <v>1613439.47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1613.43947</v>
      </c>
      <c r="AX57" s="44">
        <v>0</v>
      </c>
      <c r="AY57" s="44">
        <v>0</v>
      </c>
      <c r="AZ57" s="44">
        <v>0</v>
      </c>
      <c r="BA57" s="44">
        <v>0</v>
      </c>
      <c r="BB57" s="44">
        <v>0</v>
      </c>
      <c r="BC57" s="44">
        <v>0</v>
      </c>
      <c r="BD57" s="44">
        <v>0</v>
      </c>
      <c r="BE57" s="44">
        <v>0</v>
      </c>
      <c r="BF57" s="44">
        <v>0</v>
      </c>
      <c r="BG57" s="44">
        <v>0</v>
      </c>
      <c r="BH57" s="44">
        <v>0</v>
      </c>
      <c r="BI57" s="44">
        <v>0</v>
      </c>
      <c r="BJ57" s="44">
        <v>20167.99336</v>
      </c>
      <c r="BK57" s="58">
        <v>2029</v>
      </c>
      <c r="BL57" s="59" t="s">
        <v>594</v>
      </c>
      <c r="BM57" s="50">
        <v>659741</v>
      </c>
    </row>
    <row r="58" spans="2:65" ht="79.2" x14ac:dyDescent="0.3">
      <c r="B58" s="19"/>
      <c r="C58" s="19" t="s">
        <v>476</v>
      </c>
      <c r="D58" s="22" t="s">
        <v>477</v>
      </c>
      <c r="E58" s="19" t="s">
        <v>103</v>
      </c>
      <c r="F58" s="19" t="s">
        <v>478</v>
      </c>
      <c r="G58" s="19" t="s">
        <v>77</v>
      </c>
      <c r="H58" s="19" t="s">
        <v>76</v>
      </c>
      <c r="I58" s="19" t="s">
        <v>77</v>
      </c>
      <c r="J58" s="19" t="s">
        <v>456</v>
      </c>
      <c r="K58" s="19">
        <v>84</v>
      </c>
      <c r="L58" s="19">
        <v>504</v>
      </c>
      <c r="M58" s="19">
        <v>120</v>
      </c>
      <c r="N58" s="25">
        <v>120</v>
      </c>
      <c r="O58" s="19">
        <v>130</v>
      </c>
      <c r="P58" s="19" t="s">
        <v>479</v>
      </c>
      <c r="Q58" s="19" t="s">
        <v>291</v>
      </c>
      <c r="R58" s="28">
        <v>19921.2441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19921.2441</v>
      </c>
      <c r="Y58" s="28">
        <v>0</v>
      </c>
      <c r="Z58" s="28">
        <v>0</v>
      </c>
      <c r="AA58" s="28">
        <v>0</v>
      </c>
      <c r="AB58" s="28">
        <v>0</v>
      </c>
      <c r="AC58" s="44">
        <v>18526.757010000001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18526.757010000001</v>
      </c>
      <c r="AJ58" s="44">
        <v>0</v>
      </c>
      <c r="AK58" s="44">
        <v>0</v>
      </c>
      <c r="AL58" s="44">
        <v>0</v>
      </c>
      <c r="AM58" s="44">
        <v>0</v>
      </c>
      <c r="AN58" s="44">
        <v>1394487.09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1394.4870900000001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0</v>
      </c>
      <c r="BD58" s="44">
        <v>0</v>
      </c>
      <c r="BE58" s="44">
        <v>0</v>
      </c>
      <c r="BF58" s="44">
        <v>0</v>
      </c>
      <c r="BG58" s="44">
        <v>0</v>
      </c>
      <c r="BH58" s="44">
        <v>0</v>
      </c>
      <c r="BI58" s="44">
        <v>0</v>
      </c>
      <c r="BJ58" s="44">
        <v>19921.2441</v>
      </c>
      <c r="BK58" s="58">
        <v>2026</v>
      </c>
      <c r="BL58" s="59" t="s">
        <v>592</v>
      </c>
      <c r="BM58" s="50">
        <v>109820</v>
      </c>
    </row>
    <row r="59" spans="2:65" ht="79.2" x14ac:dyDescent="0.3">
      <c r="B59" s="19"/>
      <c r="C59" s="19" t="s">
        <v>480</v>
      </c>
      <c r="D59" s="22" t="s">
        <v>481</v>
      </c>
      <c r="E59" s="19" t="s">
        <v>192</v>
      </c>
      <c r="F59" s="19" t="s">
        <v>482</v>
      </c>
      <c r="G59" s="19" t="s">
        <v>77</v>
      </c>
      <c r="H59" s="19" t="s">
        <v>76</v>
      </c>
      <c r="I59" s="19" t="s">
        <v>77</v>
      </c>
      <c r="J59" s="19" t="s">
        <v>456</v>
      </c>
      <c r="K59" s="19">
        <v>81</v>
      </c>
      <c r="L59" s="19">
        <v>171</v>
      </c>
      <c r="M59" s="19">
        <v>71</v>
      </c>
      <c r="N59" s="25">
        <v>71</v>
      </c>
      <c r="O59" s="19">
        <v>90</v>
      </c>
      <c r="P59" s="19" t="s">
        <v>483</v>
      </c>
      <c r="Q59" s="19" t="s">
        <v>291</v>
      </c>
      <c r="R59" s="28">
        <v>14028.23357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14028.23357</v>
      </c>
      <c r="AB59" s="28">
        <v>0</v>
      </c>
      <c r="AC59" s="44">
        <v>12905.974880000002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12905.974880000002</v>
      </c>
      <c r="AM59" s="44">
        <v>0</v>
      </c>
      <c r="AN59" s="44">
        <v>1122258.69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1122.2586899999999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0</v>
      </c>
      <c r="BD59" s="44">
        <v>0</v>
      </c>
      <c r="BE59" s="44">
        <v>0</v>
      </c>
      <c r="BF59" s="44">
        <v>0</v>
      </c>
      <c r="BG59" s="44">
        <v>0</v>
      </c>
      <c r="BH59" s="44">
        <v>0</v>
      </c>
      <c r="BI59" s="44">
        <v>0</v>
      </c>
      <c r="BJ59" s="44">
        <v>14028.23357</v>
      </c>
      <c r="BK59" s="58">
        <v>2029</v>
      </c>
      <c r="BL59" s="59" t="s">
        <v>594</v>
      </c>
      <c r="BM59" s="50">
        <v>381168</v>
      </c>
    </row>
    <row r="60" spans="2:65" ht="66" x14ac:dyDescent="0.3">
      <c r="B60" s="19"/>
      <c r="C60" s="19" t="s">
        <v>168</v>
      </c>
      <c r="D60" s="22" t="s">
        <v>484</v>
      </c>
      <c r="E60" s="19" t="s">
        <v>103</v>
      </c>
      <c r="F60" s="19" t="s">
        <v>485</v>
      </c>
      <c r="G60" s="19" t="s">
        <v>77</v>
      </c>
      <c r="H60" s="19" t="s">
        <v>76</v>
      </c>
      <c r="I60" s="19" t="s">
        <v>77</v>
      </c>
      <c r="J60" s="19" t="s">
        <v>456</v>
      </c>
      <c r="K60" s="19">
        <v>100</v>
      </c>
      <c r="L60" s="19">
        <v>449</v>
      </c>
      <c r="M60" s="19">
        <v>162</v>
      </c>
      <c r="N60" s="25">
        <v>162</v>
      </c>
      <c r="O60" s="19">
        <v>130</v>
      </c>
      <c r="P60" s="19" t="s">
        <v>486</v>
      </c>
      <c r="Q60" s="19" t="s">
        <v>291</v>
      </c>
      <c r="R60" s="28">
        <v>19805.86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19805.86</v>
      </c>
      <c r="Y60" s="28">
        <v>0</v>
      </c>
      <c r="Z60" s="28">
        <v>0</v>
      </c>
      <c r="AA60" s="28">
        <v>0</v>
      </c>
      <c r="AB60" s="28">
        <v>0</v>
      </c>
      <c r="AC60" s="44">
        <v>18419.449800000002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18419.449800000002</v>
      </c>
      <c r="AJ60" s="44">
        <v>0</v>
      </c>
      <c r="AK60" s="44">
        <v>0</v>
      </c>
      <c r="AL60" s="44">
        <v>0</v>
      </c>
      <c r="AM60" s="44">
        <v>0</v>
      </c>
      <c r="AN60" s="44">
        <v>1386410.2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1386.4102</v>
      </c>
      <c r="AU60" s="44">
        <v>0</v>
      </c>
      <c r="AV60" s="44">
        <v>0</v>
      </c>
      <c r="AW60" s="44">
        <v>0</v>
      </c>
      <c r="AX60" s="44">
        <v>0</v>
      </c>
      <c r="AY60" s="44">
        <v>0</v>
      </c>
      <c r="AZ60" s="44">
        <v>0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0</v>
      </c>
      <c r="BG60" s="44">
        <v>0</v>
      </c>
      <c r="BH60" s="44">
        <v>0</v>
      </c>
      <c r="BI60" s="44">
        <v>0</v>
      </c>
      <c r="BJ60" s="44">
        <v>19805.86</v>
      </c>
      <c r="BK60" s="58">
        <v>2026</v>
      </c>
      <c r="BL60" s="59" t="s">
        <v>592</v>
      </c>
      <c r="BM60" s="50">
        <v>108519</v>
      </c>
    </row>
    <row r="61" spans="2:65" ht="66" x14ac:dyDescent="0.3">
      <c r="B61" s="19"/>
      <c r="C61" s="19" t="s">
        <v>201</v>
      </c>
      <c r="D61" s="22" t="s">
        <v>487</v>
      </c>
      <c r="E61" s="19" t="s">
        <v>103</v>
      </c>
      <c r="F61" s="19" t="s">
        <v>488</v>
      </c>
      <c r="G61" s="19" t="s">
        <v>77</v>
      </c>
      <c r="H61" s="19" t="s">
        <v>76</v>
      </c>
      <c r="I61" s="19" t="s">
        <v>77</v>
      </c>
      <c r="J61" s="19" t="s">
        <v>456</v>
      </c>
      <c r="K61" s="19">
        <v>81</v>
      </c>
      <c r="L61" s="19">
        <v>509</v>
      </c>
      <c r="M61" s="19">
        <v>171</v>
      </c>
      <c r="N61" s="25">
        <v>171</v>
      </c>
      <c r="O61" s="19">
        <v>130</v>
      </c>
      <c r="P61" s="19" t="s">
        <v>479</v>
      </c>
      <c r="Q61" s="19" t="s">
        <v>291</v>
      </c>
      <c r="R61" s="28">
        <v>19562.005519999999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19562.005519999999</v>
      </c>
      <c r="AB61" s="28">
        <v>0</v>
      </c>
      <c r="AC61" s="44">
        <v>17997.04508</v>
      </c>
      <c r="AD61" s="44">
        <v>0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17997.04508</v>
      </c>
      <c r="AM61" s="44">
        <v>0</v>
      </c>
      <c r="AN61" s="44">
        <v>1564960.44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1564.9604399999998</v>
      </c>
      <c r="AX61" s="44">
        <v>0</v>
      </c>
      <c r="AY61" s="44">
        <v>0</v>
      </c>
      <c r="AZ61" s="44">
        <v>0</v>
      </c>
      <c r="BA61" s="44">
        <v>0</v>
      </c>
      <c r="BB61" s="44">
        <v>0</v>
      </c>
      <c r="BC61" s="44">
        <v>0</v>
      </c>
      <c r="BD61" s="44">
        <v>0</v>
      </c>
      <c r="BE61" s="44">
        <v>0</v>
      </c>
      <c r="BF61" s="44">
        <v>0</v>
      </c>
      <c r="BG61" s="44">
        <v>0</v>
      </c>
      <c r="BH61" s="44">
        <v>0</v>
      </c>
      <c r="BI61" s="44">
        <v>0</v>
      </c>
      <c r="BJ61" s="44">
        <v>19562.005519999999</v>
      </c>
      <c r="BK61" s="58">
        <v>2029</v>
      </c>
      <c r="BL61" s="59" t="s">
        <v>594</v>
      </c>
      <c r="BM61" s="50">
        <v>380980</v>
      </c>
    </row>
    <row r="62" spans="2:65" ht="79.2" x14ac:dyDescent="0.3">
      <c r="B62" s="19"/>
      <c r="C62" s="19" t="s">
        <v>489</v>
      </c>
      <c r="D62" s="22" t="s">
        <v>490</v>
      </c>
      <c r="E62" s="19" t="s">
        <v>103</v>
      </c>
      <c r="F62" s="19" t="s">
        <v>491</v>
      </c>
      <c r="G62" s="19" t="s">
        <v>77</v>
      </c>
      <c r="H62" s="19" t="s">
        <v>76</v>
      </c>
      <c r="I62" s="19" t="s">
        <v>77</v>
      </c>
      <c r="J62" s="19" t="s">
        <v>456</v>
      </c>
      <c r="K62" s="19">
        <v>100</v>
      </c>
      <c r="L62" s="19">
        <v>549</v>
      </c>
      <c r="M62" s="19">
        <v>118</v>
      </c>
      <c r="N62" s="25">
        <v>118</v>
      </c>
      <c r="O62" s="19">
        <v>130</v>
      </c>
      <c r="P62" s="19" t="s">
        <v>492</v>
      </c>
      <c r="Q62" s="19" t="s">
        <v>121</v>
      </c>
      <c r="R62" s="28">
        <v>20941.994999999999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20941.994999999999</v>
      </c>
      <c r="Y62" s="28">
        <v>0</v>
      </c>
      <c r="Z62" s="28">
        <v>0</v>
      </c>
      <c r="AA62" s="28">
        <v>0</v>
      </c>
      <c r="AB62" s="28">
        <v>0</v>
      </c>
      <c r="AC62" s="44">
        <v>19476.055350000002</v>
      </c>
      <c r="AD62" s="44">
        <v>0</v>
      </c>
      <c r="AE62" s="44">
        <v>0</v>
      </c>
      <c r="AF62" s="44">
        <v>0</v>
      </c>
      <c r="AG62" s="44">
        <v>0</v>
      </c>
      <c r="AH62" s="44">
        <v>0</v>
      </c>
      <c r="AI62" s="44">
        <v>19476.055350000002</v>
      </c>
      <c r="AJ62" s="44">
        <v>0</v>
      </c>
      <c r="AK62" s="44">
        <v>0</v>
      </c>
      <c r="AL62" s="44">
        <v>0</v>
      </c>
      <c r="AM62" s="44">
        <v>0</v>
      </c>
      <c r="AN62" s="44">
        <v>1465939.65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1465.9396499999998</v>
      </c>
      <c r="AU62" s="44">
        <v>0</v>
      </c>
      <c r="AV62" s="44">
        <v>0</v>
      </c>
      <c r="AW62" s="44">
        <v>0</v>
      </c>
      <c r="AX62" s="44">
        <v>0</v>
      </c>
      <c r="AY62" s="44">
        <v>0</v>
      </c>
      <c r="AZ62" s="44">
        <v>0</v>
      </c>
      <c r="BA62" s="44">
        <v>0</v>
      </c>
      <c r="BB62" s="44">
        <v>0</v>
      </c>
      <c r="BC62" s="44">
        <v>0</v>
      </c>
      <c r="BD62" s="44">
        <v>0</v>
      </c>
      <c r="BE62" s="44">
        <v>0</v>
      </c>
      <c r="BF62" s="44">
        <v>0</v>
      </c>
      <c r="BG62" s="44">
        <v>0</v>
      </c>
      <c r="BH62" s="44">
        <v>0</v>
      </c>
      <c r="BI62" s="44">
        <v>0</v>
      </c>
      <c r="BJ62" s="44">
        <v>20941.994999999999</v>
      </c>
      <c r="BK62" s="58">
        <v>2026</v>
      </c>
      <c r="BL62" s="59" t="s">
        <v>592</v>
      </c>
      <c r="BM62" s="50">
        <v>107643</v>
      </c>
    </row>
    <row r="63" spans="2:65" ht="66" x14ac:dyDescent="0.3">
      <c r="B63" s="19"/>
      <c r="C63" s="19" t="s">
        <v>493</v>
      </c>
      <c r="D63" s="22" t="s">
        <v>494</v>
      </c>
      <c r="E63" s="19" t="s">
        <v>192</v>
      </c>
      <c r="F63" s="19" t="s">
        <v>495</v>
      </c>
      <c r="G63" s="19" t="s">
        <v>77</v>
      </c>
      <c r="H63" s="19" t="s">
        <v>76</v>
      </c>
      <c r="I63" s="19" t="s">
        <v>77</v>
      </c>
      <c r="J63" s="19" t="s">
        <v>456</v>
      </c>
      <c r="K63" s="19">
        <v>82</v>
      </c>
      <c r="L63" s="19">
        <v>318</v>
      </c>
      <c r="M63" s="19">
        <v>90</v>
      </c>
      <c r="N63" s="25">
        <v>90</v>
      </c>
      <c r="O63" s="19">
        <v>90</v>
      </c>
      <c r="P63" s="19" t="s">
        <v>496</v>
      </c>
      <c r="Q63" s="19" t="s">
        <v>291</v>
      </c>
      <c r="R63" s="28">
        <v>13521.058809999999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13521.058809999999</v>
      </c>
      <c r="AB63" s="28">
        <v>0</v>
      </c>
      <c r="AC63" s="44">
        <v>12439.374109999999</v>
      </c>
      <c r="AD63" s="44">
        <v>0</v>
      </c>
      <c r="AE63" s="44">
        <v>0</v>
      </c>
      <c r="AF63" s="44">
        <v>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12439.374109999999</v>
      </c>
      <c r="AM63" s="44">
        <v>0</v>
      </c>
      <c r="AN63" s="44">
        <v>1081684.7</v>
      </c>
      <c r="AO63" s="44">
        <v>0</v>
      </c>
      <c r="AP63" s="44">
        <v>0</v>
      </c>
      <c r="AQ63" s="44">
        <v>0</v>
      </c>
      <c r="AR63" s="44">
        <v>0</v>
      </c>
      <c r="AS63" s="44">
        <v>0</v>
      </c>
      <c r="AT63" s="44">
        <v>0</v>
      </c>
      <c r="AU63" s="44">
        <v>0</v>
      </c>
      <c r="AV63" s="44">
        <v>0</v>
      </c>
      <c r="AW63" s="44">
        <v>1081.6847</v>
      </c>
      <c r="AX63" s="44">
        <v>0</v>
      </c>
      <c r="AY63" s="44">
        <v>0</v>
      </c>
      <c r="AZ63" s="44">
        <v>0</v>
      </c>
      <c r="BA63" s="44">
        <v>0</v>
      </c>
      <c r="BB63" s="44">
        <v>0</v>
      </c>
      <c r="BC63" s="44">
        <v>0</v>
      </c>
      <c r="BD63" s="44">
        <v>0</v>
      </c>
      <c r="BE63" s="44">
        <v>0</v>
      </c>
      <c r="BF63" s="44">
        <v>0</v>
      </c>
      <c r="BG63" s="44">
        <v>0</v>
      </c>
      <c r="BH63" s="44">
        <v>0</v>
      </c>
      <c r="BI63" s="44">
        <v>0</v>
      </c>
      <c r="BJ63" s="44">
        <v>13521.05881</v>
      </c>
      <c r="BK63" s="58">
        <v>2029</v>
      </c>
      <c r="BL63" s="59" t="s">
        <v>594</v>
      </c>
      <c r="BM63" s="50">
        <v>108981</v>
      </c>
    </row>
    <row r="64" spans="2:65" ht="79.2" x14ac:dyDescent="0.3">
      <c r="B64" s="19"/>
      <c r="C64" s="19" t="s">
        <v>497</v>
      </c>
      <c r="D64" s="22" t="s">
        <v>498</v>
      </c>
      <c r="E64" s="19" t="s">
        <v>103</v>
      </c>
      <c r="F64" s="19" t="s">
        <v>499</v>
      </c>
      <c r="G64" s="19" t="s">
        <v>77</v>
      </c>
      <c r="H64" s="19" t="s">
        <v>76</v>
      </c>
      <c r="I64" s="19" t="s">
        <v>77</v>
      </c>
      <c r="J64" s="19" t="s">
        <v>456</v>
      </c>
      <c r="K64" s="19">
        <v>83</v>
      </c>
      <c r="L64" s="19">
        <v>644</v>
      </c>
      <c r="M64" s="19">
        <v>231</v>
      </c>
      <c r="N64" s="25">
        <v>231</v>
      </c>
      <c r="O64" s="19">
        <v>130</v>
      </c>
      <c r="P64" s="19" t="s">
        <v>457</v>
      </c>
      <c r="Q64" s="19" t="s">
        <v>121</v>
      </c>
      <c r="R64" s="28">
        <v>19915.637200000005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19915.637200000005</v>
      </c>
      <c r="Y64" s="28">
        <v>0</v>
      </c>
      <c r="Z64" s="28">
        <v>0</v>
      </c>
      <c r="AA64" s="28">
        <v>0</v>
      </c>
      <c r="AB64" s="28">
        <v>0</v>
      </c>
      <c r="AC64" s="44">
        <v>18521.542600000001</v>
      </c>
      <c r="AD64" s="44">
        <v>0</v>
      </c>
      <c r="AE64" s="44">
        <v>0</v>
      </c>
      <c r="AF64" s="44">
        <v>0</v>
      </c>
      <c r="AG64" s="44">
        <v>0</v>
      </c>
      <c r="AH64" s="44">
        <v>0</v>
      </c>
      <c r="AI64" s="44">
        <v>18521.542600000001</v>
      </c>
      <c r="AJ64" s="44">
        <v>0</v>
      </c>
      <c r="AK64" s="44">
        <v>0</v>
      </c>
      <c r="AL64" s="44">
        <v>0</v>
      </c>
      <c r="AM64" s="44">
        <v>0</v>
      </c>
      <c r="AN64" s="44">
        <v>1394094.6</v>
      </c>
      <c r="AO64" s="44">
        <v>0</v>
      </c>
      <c r="AP64" s="44">
        <v>0</v>
      </c>
      <c r="AQ64" s="44">
        <v>0</v>
      </c>
      <c r="AR64" s="44">
        <v>0</v>
      </c>
      <c r="AS64" s="44">
        <v>0</v>
      </c>
      <c r="AT64" s="44">
        <v>1394.0946000000001</v>
      </c>
      <c r="AU64" s="44">
        <v>0</v>
      </c>
      <c r="AV64" s="44">
        <v>0</v>
      </c>
      <c r="AW64" s="44">
        <v>0</v>
      </c>
      <c r="AX64" s="44">
        <v>0</v>
      </c>
      <c r="AY64" s="44">
        <v>0</v>
      </c>
      <c r="AZ64" s="44">
        <v>0</v>
      </c>
      <c r="BA64" s="44">
        <v>0</v>
      </c>
      <c r="BB64" s="44">
        <v>0</v>
      </c>
      <c r="BC64" s="44">
        <v>0</v>
      </c>
      <c r="BD64" s="44">
        <v>0</v>
      </c>
      <c r="BE64" s="44">
        <v>0</v>
      </c>
      <c r="BF64" s="44">
        <v>0</v>
      </c>
      <c r="BG64" s="44">
        <v>0</v>
      </c>
      <c r="BH64" s="44">
        <v>0</v>
      </c>
      <c r="BI64" s="44">
        <v>0</v>
      </c>
      <c r="BJ64" s="44">
        <v>19915.637200000001</v>
      </c>
      <c r="BK64" s="58">
        <v>2026</v>
      </c>
      <c r="BL64" s="59" t="s">
        <v>592</v>
      </c>
      <c r="BM64" s="50">
        <v>109582</v>
      </c>
    </row>
    <row r="65" spans="2:65" ht="79.2" x14ac:dyDescent="0.3">
      <c r="B65" s="19"/>
      <c r="C65" s="19" t="s">
        <v>243</v>
      </c>
      <c r="D65" s="22" t="s">
        <v>500</v>
      </c>
      <c r="E65" s="19" t="s">
        <v>103</v>
      </c>
      <c r="F65" s="19" t="s">
        <v>501</v>
      </c>
      <c r="G65" s="19" t="s">
        <v>77</v>
      </c>
      <c r="H65" s="19" t="s">
        <v>76</v>
      </c>
      <c r="I65" s="19" t="s">
        <v>76</v>
      </c>
      <c r="J65" s="19" t="s">
        <v>456</v>
      </c>
      <c r="K65" s="19">
        <v>100</v>
      </c>
      <c r="L65" s="19">
        <v>507</v>
      </c>
      <c r="M65" s="19">
        <v>117</v>
      </c>
      <c r="N65" s="25">
        <v>117</v>
      </c>
      <c r="O65" s="19">
        <v>130</v>
      </c>
      <c r="P65" s="19" t="s">
        <v>479</v>
      </c>
      <c r="Q65" s="19" t="s">
        <v>291</v>
      </c>
      <c r="R65" s="28">
        <v>25708.643410000001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25708.643410000001</v>
      </c>
      <c r="AB65" s="28">
        <v>0</v>
      </c>
      <c r="AC65" s="44">
        <v>23651.951940000003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23651.951940000003</v>
      </c>
      <c r="AM65" s="44">
        <v>0</v>
      </c>
      <c r="AN65" s="44">
        <v>2056691.47</v>
      </c>
      <c r="AO65" s="44">
        <v>0</v>
      </c>
      <c r="AP65" s="44">
        <v>0</v>
      </c>
      <c r="AQ65" s="44">
        <v>0</v>
      </c>
      <c r="AR65" s="44">
        <v>0</v>
      </c>
      <c r="AS65" s="44">
        <v>0</v>
      </c>
      <c r="AT65" s="44">
        <v>0</v>
      </c>
      <c r="AU65" s="44">
        <v>0</v>
      </c>
      <c r="AV65" s="44">
        <v>0</v>
      </c>
      <c r="AW65" s="44">
        <v>2056.6914699999998</v>
      </c>
      <c r="AX65" s="44">
        <v>0</v>
      </c>
      <c r="AY65" s="44">
        <v>0</v>
      </c>
      <c r="AZ65" s="44">
        <v>0</v>
      </c>
      <c r="BA65" s="44">
        <v>0</v>
      </c>
      <c r="BB65" s="44">
        <v>0</v>
      </c>
      <c r="BC65" s="44">
        <v>0</v>
      </c>
      <c r="BD65" s="44">
        <v>0</v>
      </c>
      <c r="BE65" s="44">
        <v>0</v>
      </c>
      <c r="BF65" s="44">
        <v>0</v>
      </c>
      <c r="BG65" s="44">
        <v>0</v>
      </c>
      <c r="BH65" s="44">
        <v>0</v>
      </c>
      <c r="BI65" s="44">
        <v>0</v>
      </c>
      <c r="BJ65" s="44">
        <v>25708.643410000001</v>
      </c>
      <c r="BK65" s="58">
        <v>2029</v>
      </c>
      <c r="BL65" s="59" t="s">
        <v>594</v>
      </c>
      <c r="BM65" s="50">
        <v>106487</v>
      </c>
    </row>
    <row r="66" spans="2:65" ht="39.6" x14ac:dyDescent="0.3">
      <c r="B66" s="19"/>
      <c r="C66" s="19" t="s">
        <v>283</v>
      </c>
      <c r="D66" s="22" t="s">
        <v>502</v>
      </c>
      <c r="E66" s="19" t="s">
        <v>503</v>
      </c>
      <c r="F66" s="19" t="s">
        <v>504</v>
      </c>
      <c r="G66" s="19" t="s">
        <v>77</v>
      </c>
      <c r="H66" s="19" t="s">
        <v>76</v>
      </c>
      <c r="I66" s="19" t="s">
        <v>77</v>
      </c>
      <c r="J66" s="19" t="s">
        <v>505</v>
      </c>
      <c r="K66" s="19" t="s">
        <v>119</v>
      </c>
      <c r="L66" s="19">
        <v>158</v>
      </c>
      <c r="M66" s="19" t="s">
        <v>77</v>
      </c>
      <c r="N66" s="25" t="s">
        <v>77</v>
      </c>
      <c r="O66" s="19">
        <v>65</v>
      </c>
      <c r="P66" s="19" t="s">
        <v>483</v>
      </c>
      <c r="Q66" s="19" t="s">
        <v>291</v>
      </c>
      <c r="R66" s="28">
        <v>10591.476680000002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10591.476680000002</v>
      </c>
      <c r="Z66" s="28">
        <v>0</v>
      </c>
      <c r="AA66" s="28">
        <v>0</v>
      </c>
      <c r="AB66" s="28">
        <v>0</v>
      </c>
      <c r="AC66" s="44">
        <v>9744.1585500000001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9744.1585500000001</v>
      </c>
      <c r="AK66" s="44">
        <v>0</v>
      </c>
      <c r="AL66" s="44">
        <v>0</v>
      </c>
      <c r="AM66" s="44">
        <v>0</v>
      </c>
      <c r="AN66" s="44">
        <v>847318.13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847.31813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44">
        <v>0</v>
      </c>
      <c r="BH66" s="44">
        <v>0</v>
      </c>
      <c r="BI66" s="44">
        <v>0</v>
      </c>
      <c r="BJ66" s="44">
        <v>10591.47668</v>
      </c>
      <c r="BK66" s="58">
        <v>2027</v>
      </c>
      <c r="BL66" s="59" t="s">
        <v>593</v>
      </c>
      <c r="BM66" s="50">
        <v>456529</v>
      </c>
    </row>
    <row r="67" spans="2:65" ht="79.2" x14ac:dyDescent="0.3">
      <c r="B67" s="19"/>
      <c r="C67" s="19" t="s">
        <v>249</v>
      </c>
      <c r="D67" s="22" t="s">
        <v>506</v>
      </c>
      <c r="E67" s="19" t="s">
        <v>103</v>
      </c>
      <c r="F67" s="19" t="s">
        <v>507</v>
      </c>
      <c r="G67" s="19" t="s">
        <v>77</v>
      </c>
      <c r="H67" s="19" t="s">
        <v>76</v>
      </c>
      <c r="I67" s="19" t="s">
        <v>77</v>
      </c>
      <c r="J67" s="19" t="s">
        <v>456</v>
      </c>
      <c r="K67" s="19">
        <v>100</v>
      </c>
      <c r="L67" s="19">
        <v>1313</v>
      </c>
      <c r="M67" s="19">
        <v>308</v>
      </c>
      <c r="N67" s="25">
        <v>308</v>
      </c>
      <c r="O67" s="19">
        <v>130</v>
      </c>
      <c r="P67" s="19" t="s">
        <v>508</v>
      </c>
      <c r="Q67" s="19" t="s">
        <v>291</v>
      </c>
      <c r="R67" s="28">
        <v>21733.463159999999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21733.463159999999</v>
      </c>
      <c r="Z67" s="28">
        <v>0</v>
      </c>
      <c r="AA67" s="28">
        <v>0</v>
      </c>
      <c r="AB67" s="28">
        <v>0</v>
      </c>
      <c r="AC67" s="44">
        <v>19994.786110000001</v>
      </c>
      <c r="AD67" s="44">
        <v>0</v>
      </c>
      <c r="AE67" s="44">
        <v>0</v>
      </c>
      <c r="AF67" s="44">
        <v>0</v>
      </c>
      <c r="AG67" s="44">
        <v>0</v>
      </c>
      <c r="AH67" s="44">
        <v>0</v>
      </c>
      <c r="AI67" s="44">
        <v>0</v>
      </c>
      <c r="AJ67" s="44">
        <v>19994.786110000001</v>
      </c>
      <c r="AK67" s="44">
        <v>0</v>
      </c>
      <c r="AL67" s="44">
        <v>0</v>
      </c>
      <c r="AM67" s="44">
        <v>0</v>
      </c>
      <c r="AN67" s="44">
        <v>1738677.05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1738.67705</v>
      </c>
      <c r="AV67" s="44">
        <v>0</v>
      </c>
      <c r="AW67" s="44">
        <v>0</v>
      </c>
      <c r="AX67" s="44">
        <v>0</v>
      </c>
      <c r="AY67" s="44">
        <v>0</v>
      </c>
      <c r="AZ67" s="44">
        <v>0</v>
      </c>
      <c r="BA67" s="44">
        <v>0</v>
      </c>
      <c r="BB67" s="44">
        <v>0</v>
      </c>
      <c r="BC67" s="44">
        <v>0</v>
      </c>
      <c r="BD67" s="44">
        <v>0</v>
      </c>
      <c r="BE67" s="44">
        <v>0</v>
      </c>
      <c r="BF67" s="44">
        <v>0</v>
      </c>
      <c r="BG67" s="44">
        <v>0</v>
      </c>
      <c r="BH67" s="44">
        <v>0</v>
      </c>
      <c r="BI67" s="44">
        <v>0</v>
      </c>
      <c r="BJ67" s="44">
        <v>21733.463159999999</v>
      </c>
      <c r="BK67" s="58">
        <v>2027</v>
      </c>
      <c r="BL67" s="59" t="s">
        <v>593</v>
      </c>
      <c r="BM67" s="50">
        <v>97171</v>
      </c>
    </row>
    <row r="68" spans="2:65" ht="79.2" x14ac:dyDescent="0.3">
      <c r="B68" s="19"/>
      <c r="C68" s="19" t="s">
        <v>400</v>
      </c>
      <c r="D68" s="22" t="s">
        <v>509</v>
      </c>
      <c r="E68" s="19" t="s">
        <v>103</v>
      </c>
      <c r="F68" s="19" t="s">
        <v>510</v>
      </c>
      <c r="G68" s="19" t="s">
        <v>77</v>
      </c>
      <c r="H68" s="19" t="s">
        <v>76</v>
      </c>
      <c r="I68" s="19" t="s">
        <v>77</v>
      </c>
      <c r="J68" s="19" t="s">
        <v>456</v>
      </c>
      <c r="K68" s="19">
        <v>85</v>
      </c>
      <c r="L68" s="19">
        <v>1292</v>
      </c>
      <c r="M68" s="19">
        <v>366</v>
      </c>
      <c r="N68" s="25">
        <v>366</v>
      </c>
      <c r="O68" s="19">
        <v>130</v>
      </c>
      <c r="P68" s="19" t="s">
        <v>508</v>
      </c>
      <c r="Q68" s="19" t="s">
        <v>291</v>
      </c>
      <c r="R68" s="28">
        <v>20968.849100000003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20968.849100000003</v>
      </c>
      <c r="Y68" s="28">
        <v>0</v>
      </c>
      <c r="Z68" s="28">
        <v>0</v>
      </c>
      <c r="AA68" s="28">
        <v>0</v>
      </c>
      <c r="AB68" s="28">
        <v>0</v>
      </c>
      <c r="AC68" s="44">
        <v>19501.02966</v>
      </c>
      <c r="AD68" s="44">
        <v>0</v>
      </c>
      <c r="AE68" s="44">
        <v>0</v>
      </c>
      <c r="AF68" s="44">
        <v>0</v>
      </c>
      <c r="AG68" s="44">
        <v>0</v>
      </c>
      <c r="AH68" s="44">
        <v>0</v>
      </c>
      <c r="AI68" s="44">
        <v>19501.02966</v>
      </c>
      <c r="AJ68" s="44">
        <v>0</v>
      </c>
      <c r="AK68" s="44">
        <v>0</v>
      </c>
      <c r="AL68" s="44">
        <v>0</v>
      </c>
      <c r="AM68" s="44">
        <v>0</v>
      </c>
      <c r="AN68" s="44">
        <v>1467819.44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1467.81944</v>
      </c>
      <c r="AU68" s="44">
        <v>0</v>
      </c>
      <c r="AV68" s="44">
        <v>0</v>
      </c>
      <c r="AW68" s="44">
        <v>0</v>
      </c>
      <c r="AX68" s="44">
        <v>0</v>
      </c>
      <c r="AY68" s="44">
        <v>0</v>
      </c>
      <c r="AZ68" s="44">
        <v>0</v>
      </c>
      <c r="BA68" s="44">
        <v>0</v>
      </c>
      <c r="BB68" s="44">
        <v>0</v>
      </c>
      <c r="BC68" s="44">
        <v>0</v>
      </c>
      <c r="BD68" s="44">
        <v>0</v>
      </c>
      <c r="BE68" s="44">
        <v>0</v>
      </c>
      <c r="BF68" s="44">
        <v>0</v>
      </c>
      <c r="BG68" s="44">
        <v>0</v>
      </c>
      <c r="BH68" s="44">
        <v>0</v>
      </c>
      <c r="BI68" s="44">
        <v>0</v>
      </c>
      <c r="BJ68" s="44">
        <v>20968.849100000003</v>
      </c>
      <c r="BK68" s="58">
        <v>2026</v>
      </c>
      <c r="BL68" s="59" t="s">
        <v>592</v>
      </c>
      <c r="BM68" s="50">
        <v>106602</v>
      </c>
    </row>
    <row r="69" spans="2:65" ht="79.2" x14ac:dyDescent="0.3">
      <c r="B69" s="19"/>
      <c r="C69" s="19" t="s">
        <v>414</v>
      </c>
      <c r="D69" s="22" t="s">
        <v>511</v>
      </c>
      <c r="E69" s="19" t="s">
        <v>103</v>
      </c>
      <c r="F69" s="19" t="s">
        <v>512</v>
      </c>
      <c r="G69" s="19" t="s">
        <v>77</v>
      </c>
      <c r="H69" s="19" t="s">
        <v>76</v>
      </c>
      <c r="I69" s="19" t="s">
        <v>77</v>
      </c>
      <c r="J69" s="19" t="s">
        <v>456</v>
      </c>
      <c r="K69" s="19">
        <v>100</v>
      </c>
      <c r="L69" s="19">
        <v>751</v>
      </c>
      <c r="M69" s="19">
        <v>153</v>
      </c>
      <c r="N69" s="25">
        <v>153</v>
      </c>
      <c r="O69" s="19">
        <v>130</v>
      </c>
      <c r="P69" s="19" t="s">
        <v>469</v>
      </c>
      <c r="Q69" s="19" t="s">
        <v>291</v>
      </c>
      <c r="R69" s="28">
        <v>21324.047619999998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21324.047619999998</v>
      </c>
      <c r="AB69" s="28">
        <v>0</v>
      </c>
      <c r="AC69" s="44">
        <v>19618.123809999997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19618.123809999997</v>
      </c>
      <c r="AM69" s="44">
        <v>0</v>
      </c>
      <c r="AN69" s="44">
        <v>1705923.81</v>
      </c>
      <c r="AO69" s="44">
        <v>0</v>
      </c>
      <c r="AP69" s="44">
        <v>0</v>
      </c>
      <c r="AQ69" s="44">
        <v>0</v>
      </c>
      <c r="AR69" s="44">
        <v>0</v>
      </c>
      <c r="AS69" s="44">
        <v>0</v>
      </c>
      <c r="AT69" s="44">
        <v>0</v>
      </c>
      <c r="AU69" s="44">
        <v>0</v>
      </c>
      <c r="AV69" s="44">
        <v>0</v>
      </c>
      <c r="AW69" s="44">
        <v>1705.92381</v>
      </c>
      <c r="AX69" s="44">
        <v>0</v>
      </c>
      <c r="AY69" s="44">
        <v>0</v>
      </c>
      <c r="AZ69" s="44">
        <v>0</v>
      </c>
      <c r="BA69" s="44">
        <v>0</v>
      </c>
      <c r="BB69" s="44">
        <v>0</v>
      </c>
      <c r="BC69" s="44">
        <v>0</v>
      </c>
      <c r="BD69" s="44">
        <v>0</v>
      </c>
      <c r="BE69" s="44">
        <v>0</v>
      </c>
      <c r="BF69" s="44">
        <v>0</v>
      </c>
      <c r="BG69" s="44">
        <v>0</v>
      </c>
      <c r="BH69" s="44">
        <v>0</v>
      </c>
      <c r="BI69" s="44">
        <v>0</v>
      </c>
      <c r="BJ69" s="44">
        <v>21324.047620000001</v>
      </c>
      <c r="BK69" s="58">
        <v>2029</v>
      </c>
      <c r="BL69" s="59" t="s">
        <v>594</v>
      </c>
      <c r="BM69" s="50">
        <v>97225</v>
      </c>
    </row>
    <row r="70" spans="2:65" ht="79.2" x14ac:dyDescent="0.3">
      <c r="B70" s="19"/>
      <c r="C70" s="19" t="s">
        <v>362</v>
      </c>
      <c r="D70" s="22" t="s">
        <v>513</v>
      </c>
      <c r="E70" s="19" t="s">
        <v>103</v>
      </c>
      <c r="F70" s="19" t="s">
        <v>514</v>
      </c>
      <c r="G70" s="19" t="s">
        <v>77</v>
      </c>
      <c r="H70" s="19" t="s">
        <v>76</v>
      </c>
      <c r="I70" s="19" t="s">
        <v>77</v>
      </c>
      <c r="J70" s="19" t="s">
        <v>456</v>
      </c>
      <c r="K70" s="19">
        <v>100</v>
      </c>
      <c r="L70" s="19">
        <v>702</v>
      </c>
      <c r="M70" s="19">
        <v>228</v>
      </c>
      <c r="N70" s="25">
        <v>228</v>
      </c>
      <c r="O70" s="19">
        <v>150</v>
      </c>
      <c r="P70" s="19" t="s">
        <v>461</v>
      </c>
      <c r="Q70" s="19" t="s">
        <v>291</v>
      </c>
      <c r="R70" s="28">
        <v>24272.924899999998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24272.924899999998</v>
      </c>
      <c r="Y70" s="28">
        <v>0</v>
      </c>
      <c r="Z70" s="28">
        <v>0</v>
      </c>
      <c r="AA70" s="28">
        <v>0</v>
      </c>
      <c r="AB70" s="28">
        <v>0</v>
      </c>
      <c r="AC70" s="44">
        <v>22573.820159999999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v>22573.820159999999</v>
      </c>
      <c r="AJ70" s="44">
        <v>0</v>
      </c>
      <c r="AK70" s="44">
        <v>0</v>
      </c>
      <c r="AL70" s="44">
        <v>0</v>
      </c>
      <c r="AM70" s="44">
        <v>0</v>
      </c>
      <c r="AN70" s="44">
        <v>1699104.74</v>
      </c>
      <c r="AO70" s="44">
        <v>0</v>
      </c>
      <c r="AP70" s="44">
        <v>0</v>
      </c>
      <c r="AQ70" s="44">
        <v>0</v>
      </c>
      <c r="AR70" s="44">
        <v>0</v>
      </c>
      <c r="AS70" s="44">
        <v>0</v>
      </c>
      <c r="AT70" s="44">
        <v>1699.10474</v>
      </c>
      <c r="AU70" s="44">
        <v>0</v>
      </c>
      <c r="AV70" s="44">
        <v>0</v>
      </c>
      <c r="AW70" s="44">
        <v>0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0</v>
      </c>
      <c r="BG70" s="44">
        <v>0</v>
      </c>
      <c r="BH70" s="44">
        <v>0</v>
      </c>
      <c r="BI70" s="44">
        <v>0</v>
      </c>
      <c r="BJ70" s="44">
        <v>24272.924899999998</v>
      </c>
      <c r="BK70" s="58">
        <v>2026</v>
      </c>
      <c r="BL70" s="59" t="s">
        <v>592</v>
      </c>
      <c r="BM70" s="50">
        <v>96392</v>
      </c>
    </row>
    <row r="71" spans="2:65" ht="79.2" x14ac:dyDescent="0.3">
      <c r="B71" s="19"/>
      <c r="C71" s="19" t="s">
        <v>225</v>
      </c>
      <c r="D71" s="22" t="s">
        <v>515</v>
      </c>
      <c r="E71" s="19" t="s">
        <v>103</v>
      </c>
      <c r="F71" s="19" t="s">
        <v>516</v>
      </c>
      <c r="G71" s="19" t="s">
        <v>77</v>
      </c>
      <c r="H71" s="19" t="s">
        <v>76</v>
      </c>
      <c r="I71" s="19" t="s">
        <v>77</v>
      </c>
      <c r="J71" s="19" t="s">
        <v>456</v>
      </c>
      <c r="K71" s="19">
        <v>100</v>
      </c>
      <c r="L71" s="19">
        <v>758</v>
      </c>
      <c r="M71" s="19">
        <v>120</v>
      </c>
      <c r="N71" s="25">
        <v>120</v>
      </c>
      <c r="O71" s="19">
        <v>130</v>
      </c>
      <c r="P71" s="19" t="s">
        <v>469</v>
      </c>
      <c r="Q71" s="19" t="s">
        <v>291</v>
      </c>
      <c r="R71" s="28">
        <v>21103.709800000001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21103.709800000001</v>
      </c>
      <c r="Y71" s="28">
        <v>0</v>
      </c>
      <c r="Z71" s="28">
        <v>0</v>
      </c>
      <c r="AA71" s="28">
        <v>0</v>
      </c>
      <c r="AB71" s="28">
        <v>0</v>
      </c>
      <c r="AC71" s="44">
        <v>19626.450109999998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44">
        <v>19626.450109999998</v>
      </c>
      <c r="AJ71" s="44">
        <v>0</v>
      </c>
      <c r="AK71" s="44">
        <v>0</v>
      </c>
      <c r="AL71" s="44">
        <v>0</v>
      </c>
      <c r="AM71" s="44">
        <v>0</v>
      </c>
      <c r="AN71" s="44">
        <v>1477259.69</v>
      </c>
      <c r="AO71" s="44">
        <v>0</v>
      </c>
      <c r="AP71" s="44">
        <v>0</v>
      </c>
      <c r="AQ71" s="44">
        <v>0</v>
      </c>
      <c r="AR71" s="44">
        <v>0</v>
      </c>
      <c r="AS71" s="44">
        <v>0</v>
      </c>
      <c r="AT71" s="44">
        <v>1477.2596899999999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0</v>
      </c>
      <c r="BG71" s="44">
        <v>0</v>
      </c>
      <c r="BH71" s="44">
        <v>0</v>
      </c>
      <c r="BI71" s="44">
        <v>0</v>
      </c>
      <c r="BJ71" s="44">
        <v>21103.709800000001</v>
      </c>
      <c r="BK71" s="58">
        <v>2026</v>
      </c>
      <c r="BL71" s="59" t="s">
        <v>592</v>
      </c>
      <c r="BM71" s="50">
        <v>109401</v>
      </c>
    </row>
    <row r="72" spans="2:65" ht="92.4" x14ac:dyDescent="0.3">
      <c r="B72" s="19"/>
      <c r="C72" s="19" t="s">
        <v>517</v>
      </c>
      <c r="D72" s="22" t="s">
        <v>518</v>
      </c>
      <c r="E72" s="19" t="s">
        <v>103</v>
      </c>
      <c r="F72" s="19" t="s">
        <v>519</v>
      </c>
      <c r="G72" s="19" t="s">
        <v>77</v>
      </c>
      <c r="H72" s="19" t="s">
        <v>76</v>
      </c>
      <c r="I72" s="19" t="s">
        <v>76</v>
      </c>
      <c r="J72" s="19" t="s">
        <v>456</v>
      </c>
      <c r="K72" s="19">
        <v>90</v>
      </c>
      <c r="L72" s="19">
        <v>855</v>
      </c>
      <c r="M72" s="19">
        <v>253</v>
      </c>
      <c r="N72" s="25">
        <v>253</v>
      </c>
      <c r="O72" s="19">
        <v>130</v>
      </c>
      <c r="P72" s="19" t="s">
        <v>520</v>
      </c>
      <c r="Q72" s="19" t="s">
        <v>291</v>
      </c>
      <c r="R72" s="28">
        <v>27521.277620000001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27521.277620000001</v>
      </c>
      <c r="AB72" s="28">
        <v>0</v>
      </c>
      <c r="AC72" s="44">
        <v>25319.575410000001</v>
      </c>
      <c r="AD72" s="44">
        <v>0</v>
      </c>
      <c r="AE72" s="44">
        <v>0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44">
        <v>25319.575410000001</v>
      </c>
      <c r="AM72" s="44">
        <v>0</v>
      </c>
      <c r="AN72" s="44">
        <v>2201702.21</v>
      </c>
      <c r="AO72" s="44">
        <v>0</v>
      </c>
      <c r="AP72" s="44">
        <v>0</v>
      </c>
      <c r="AQ72" s="44">
        <v>0</v>
      </c>
      <c r="AR72" s="44">
        <v>0</v>
      </c>
      <c r="AS72" s="44">
        <v>0</v>
      </c>
      <c r="AT72" s="44">
        <v>0</v>
      </c>
      <c r="AU72" s="44">
        <v>0</v>
      </c>
      <c r="AV72" s="44">
        <v>0</v>
      </c>
      <c r="AW72" s="44">
        <v>2201.7022099999999</v>
      </c>
      <c r="AX72" s="44">
        <v>0</v>
      </c>
      <c r="AY72" s="44">
        <v>0</v>
      </c>
      <c r="AZ72" s="44">
        <v>0</v>
      </c>
      <c r="BA72" s="44">
        <v>0</v>
      </c>
      <c r="BB72" s="44">
        <v>0</v>
      </c>
      <c r="BC72" s="44">
        <v>0</v>
      </c>
      <c r="BD72" s="44">
        <v>0</v>
      </c>
      <c r="BE72" s="44">
        <v>0</v>
      </c>
      <c r="BF72" s="44">
        <v>0</v>
      </c>
      <c r="BG72" s="44">
        <v>0</v>
      </c>
      <c r="BH72" s="44">
        <v>0</v>
      </c>
      <c r="BI72" s="44">
        <v>0</v>
      </c>
      <c r="BJ72" s="44">
        <v>27521.277620000001</v>
      </c>
      <c r="BK72" s="58">
        <v>2029</v>
      </c>
      <c r="BL72" s="59" t="s">
        <v>594</v>
      </c>
      <c r="BM72" s="50">
        <v>359345</v>
      </c>
    </row>
    <row r="73" spans="2:65" ht="79.2" x14ac:dyDescent="0.3">
      <c r="B73" s="19"/>
      <c r="C73" s="19" t="s">
        <v>182</v>
      </c>
      <c r="D73" s="22" t="s">
        <v>521</v>
      </c>
      <c r="E73" s="19" t="s">
        <v>103</v>
      </c>
      <c r="F73" s="19" t="s">
        <v>522</v>
      </c>
      <c r="G73" s="19" t="s">
        <v>77</v>
      </c>
      <c r="H73" s="19" t="s">
        <v>76</v>
      </c>
      <c r="I73" s="19" t="s">
        <v>76</v>
      </c>
      <c r="J73" s="19" t="s">
        <v>456</v>
      </c>
      <c r="K73" s="19">
        <v>100</v>
      </c>
      <c r="L73" s="19">
        <v>708</v>
      </c>
      <c r="M73" s="19">
        <v>151</v>
      </c>
      <c r="N73" s="25">
        <v>151</v>
      </c>
      <c r="O73" s="19">
        <v>130</v>
      </c>
      <c r="P73" s="19" t="s">
        <v>461</v>
      </c>
      <c r="Q73" s="19" t="s">
        <v>291</v>
      </c>
      <c r="R73" s="28">
        <v>28206.549859999999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28206.549859999999</v>
      </c>
      <c r="AB73" s="28">
        <v>0</v>
      </c>
      <c r="AC73" s="44">
        <v>25950.025870000001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25950.025870000001</v>
      </c>
      <c r="AM73" s="44">
        <v>0</v>
      </c>
      <c r="AN73" s="44">
        <v>2256523.9900000002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2256.5239900000001</v>
      </c>
      <c r="AX73" s="44">
        <v>0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28206.549859999999</v>
      </c>
      <c r="BK73" s="58">
        <v>2029</v>
      </c>
      <c r="BL73" s="59" t="s">
        <v>594</v>
      </c>
      <c r="BM73" s="50">
        <v>108647</v>
      </c>
    </row>
    <row r="74" spans="2:65" ht="92.4" x14ac:dyDescent="0.3">
      <c r="B74" s="19"/>
      <c r="C74" s="19" t="s">
        <v>228</v>
      </c>
      <c r="D74" s="22" t="s">
        <v>523</v>
      </c>
      <c r="E74" s="19" t="s">
        <v>103</v>
      </c>
      <c r="F74" s="19" t="s">
        <v>524</v>
      </c>
      <c r="G74" s="19" t="s">
        <v>77</v>
      </c>
      <c r="H74" s="19" t="s">
        <v>76</v>
      </c>
      <c r="I74" s="19" t="s">
        <v>77</v>
      </c>
      <c r="J74" s="19" t="s">
        <v>456</v>
      </c>
      <c r="K74" s="19">
        <v>100</v>
      </c>
      <c r="L74" s="19">
        <v>367</v>
      </c>
      <c r="M74" s="19">
        <v>72</v>
      </c>
      <c r="N74" s="25">
        <v>72</v>
      </c>
      <c r="O74" s="19">
        <v>130</v>
      </c>
      <c r="P74" s="19" t="s">
        <v>465</v>
      </c>
      <c r="Q74" s="19" t="s">
        <v>291</v>
      </c>
      <c r="R74" s="28">
        <v>25974.52851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25974.52851</v>
      </c>
      <c r="AB74" s="28">
        <v>0</v>
      </c>
      <c r="AC74" s="44">
        <v>23896.56623</v>
      </c>
      <c r="AD74" s="44">
        <v>0</v>
      </c>
      <c r="AE74" s="44">
        <v>0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23896.56623</v>
      </c>
      <c r="AM74" s="44">
        <v>0</v>
      </c>
      <c r="AN74" s="44">
        <v>2077962.28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2077.9622800000002</v>
      </c>
      <c r="AX74" s="44">
        <v>0</v>
      </c>
      <c r="AY74" s="44">
        <v>0</v>
      </c>
      <c r="AZ74" s="44">
        <v>0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0</v>
      </c>
      <c r="BG74" s="44">
        <v>0</v>
      </c>
      <c r="BH74" s="44">
        <v>0</v>
      </c>
      <c r="BI74" s="44">
        <v>0</v>
      </c>
      <c r="BJ74" s="44">
        <v>25974.52851</v>
      </c>
      <c r="BK74" s="58">
        <v>2029</v>
      </c>
      <c r="BL74" s="59" t="s">
        <v>594</v>
      </c>
      <c r="BM74" s="50">
        <v>106345</v>
      </c>
    </row>
    <row r="75" spans="2:65" ht="79.2" x14ac:dyDescent="0.3">
      <c r="B75" s="19"/>
      <c r="C75" s="19" t="s">
        <v>293</v>
      </c>
      <c r="D75" s="22" t="s">
        <v>525</v>
      </c>
      <c r="E75" s="19" t="s">
        <v>103</v>
      </c>
      <c r="F75" s="19" t="s">
        <v>526</v>
      </c>
      <c r="G75" s="19" t="s">
        <v>76</v>
      </c>
      <c r="H75" s="19" t="s">
        <v>76</v>
      </c>
      <c r="I75" s="19" t="s">
        <v>76</v>
      </c>
      <c r="J75" s="19" t="s">
        <v>456</v>
      </c>
      <c r="K75" s="19">
        <v>81</v>
      </c>
      <c r="L75" s="19">
        <v>446</v>
      </c>
      <c r="M75" s="19">
        <v>79</v>
      </c>
      <c r="N75" s="25">
        <v>79</v>
      </c>
      <c r="O75" s="19">
        <v>300</v>
      </c>
      <c r="P75" s="19" t="s">
        <v>486</v>
      </c>
      <c r="Q75" s="19" t="s">
        <v>291</v>
      </c>
      <c r="R75" s="28">
        <v>55000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55000</v>
      </c>
      <c r="Z75" s="28">
        <v>0</v>
      </c>
      <c r="AA75" s="28">
        <v>0</v>
      </c>
      <c r="AB75" s="28">
        <v>0</v>
      </c>
      <c r="AC75" s="44">
        <v>50600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50600</v>
      </c>
      <c r="AK75" s="44">
        <v>0</v>
      </c>
      <c r="AL75" s="44">
        <v>0</v>
      </c>
      <c r="AM75" s="44">
        <v>0</v>
      </c>
      <c r="AN75" s="44">
        <v>4400000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4400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0</v>
      </c>
      <c r="BH75" s="44">
        <v>0</v>
      </c>
      <c r="BI75" s="44">
        <v>0</v>
      </c>
      <c r="BJ75" s="44">
        <v>55000</v>
      </c>
      <c r="BK75" s="58">
        <v>2027</v>
      </c>
      <c r="BL75" s="59" t="s">
        <v>593</v>
      </c>
      <c r="BM75" s="50">
        <v>97403</v>
      </c>
    </row>
    <row r="76" spans="2:65" ht="79.2" x14ac:dyDescent="0.3">
      <c r="B76" s="19"/>
      <c r="C76" s="19" t="s">
        <v>386</v>
      </c>
      <c r="D76" s="22" t="s">
        <v>527</v>
      </c>
      <c r="E76" s="19" t="s">
        <v>103</v>
      </c>
      <c r="F76" s="19" t="s">
        <v>528</v>
      </c>
      <c r="G76" s="19" t="s">
        <v>77</v>
      </c>
      <c r="H76" s="19" t="s">
        <v>76</v>
      </c>
      <c r="I76" s="19" t="s">
        <v>77</v>
      </c>
      <c r="J76" s="19" t="s">
        <v>456</v>
      </c>
      <c r="K76" s="19">
        <v>100</v>
      </c>
      <c r="L76" s="19">
        <v>2118</v>
      </c>
      <c r="M76" s="19">
        <v>577</v>
      </c>
      <c r="N76" s="25">
        <v>577</v>
      </c>
      <c r="O76" s="19">
        <v>130</v>
      </c>
      <c r="P76" s="19" t="s">
        <v>529</v>
      </c>
      <c r="Q76" s="19" t="s">
        <v>291</v>
      </c>
      <c r="R76" s="28">
        <v>19826.369449999998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19826.369449999998</v>
      </c>
      <c r="Y76" s="28">
        <v>0</v>
      </c>
      <c r="Z76" s="28">
        <v>0</v>
      </c>
      <c r="AA76" s="28">
        <v>0</v>
      </c>
      <c r="AB76" s="28">
        <v>0</v>
      </c>
      <c r="AC76" s="44">
        <v>18438.523590000001</v>
      </c>
      <c r="AD76" s="44">
        <v>0</v>
      </c>
      <c r="AE76" s="44">
        <v>0</v>
      </c>
      <c r="AF76" s="44">
        <v>0</v>
      </c>
      <c r="AG76" s="44">
        <v>0</v>
      </c>
      <c r="AH76" s="44">
        <v>0</v>
      </c>
      <c r="AI76" s="44">
        <v>18438.523590000001</v>
      </c>
      <c r="AJ76" s="44">
        <v>0</v>
      </c>
      <c r="AK76" s="44">
        <v>0</v>
      </c>
      <c r="AL76" s="44">
        <v>0</v>
      </c>
      <c r="AM76" s="44">
        <v>0</v>
      </c>
      <c r="AN76" s="44">
        <v>1387845.86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1387.8458600000001</v>
      </c>
      <c r="AU76" s="44">
        <v>0</v>
      </c>
      <c r="AV76" s="44">
        <v>0</v>
      </c>
      <c r="AW76" s="44">
        <v>0</v>
      </c>
      <c r="AX76" s="44">
        <v>0</v>
      </c>
      <c r="AY76" s="44">
        <v>0</v>
      </c>
      <c r="AZ76" s="44">
        <v>0</v>
      </c>
      <c r="BA76" s="44">
        <v>0</v>
      </c>
      <c r="BB76" s="44">
        <v>0</v>
      </c>
      <c r="BC76" s="44">
        <v>0</v>
      </c>
      <c r="BD76" s="44">
        <v>0</v>
      </c>
      <c r="BE76" s="44">
        <v>0</v>
      </c>
      <c r="BF76" s="44">
        <v>0</v>
      </c>
      <c r="BG76" s="44">
        <v>0</v>
      </c>
      <c r="BH76" s="44">
        <v>0</v>
      </c>
      <c r="BI76" s="44">
        <v>0</v>
      </c>
      <c r="BJ76" s="44">
        <v>19826.369449999998</v>
      </c>
      <c r="BK76" s="58">
        <v>2026</v>
      </c>
      <c r="BL76" s="59" t="s">
        <v>592</v>
      </c>
      <c r="BM76" s="50">
        <v>109256</v>
      </c>
    </row>
    <row r="77" spans="2:65" ht="79.2" x14ac:dyDescent="0.3">
      <c r="B77" s="19"/>
      <c r="C77" s="19" t="s">
        <v>179</v>
      </c>
      <c r="D77" s="22" t="s">
        <v>530</v>
      </c>
      <c r="E77" s="19" t="s">
        <v>103</v>
      </c>
      <c r="F77" s="19" t="s">
        <v>531</v>
      </c>
      <c r="G77" s="19" t="s">
        <v>77</v>
      </c>
      <c r="H77" s="19" t="s">
        <v>76</v>
      </c>
      <c r="I77" s="19" t="s">
        <v>76</v>
      </c>
      <c r="J77" s="19" t="s">
        <v>456</v>
      </c>
      <c r="K77" s="19">
        <v>100</v>
      </c>
      <c r="L77" s="19">
        <v>209</v>
      </c>
      <c r="M77" s="19">
        <v>58</v>
      </c>
      <c r="N77" s="25">
        <v>58</v>
      </c>
      <c r="O77" s="19">
        <v>130</v>
      </c>
      <c r="P77" s="19" t="s">
        <v>475</v>
      </c>
      <c r="Q77" s="19" t="s">
        <v>291</v>
      </c>
      <c r="R77" s="28">
        <v>24851.525460000001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24851.525460000001</v>
      </c>
      <c r="AB77" s="28">
        <v>0</v>
      </c>
      <c r="AC77" s="44">
        <v>22863.403420000002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22863.403420000002</v>
      </c>
      <c r="AM77" s="44">
        <v>0</v>
      </c>
      <c r="AN77" s="44">
        <v>1988122.04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1988.12204</v>
      </c>
      <c r="AX77" s="44">
        <v>0</v>
      </c>
      <c r="AY77" s="44">
        <v>0</v>
      </c>
      <c r="AZ77" s="44"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4">
        <v>0</v>
      </c>
      <c r="BH77" s="44">
        <v>0</v>
      </c>
      <c r="BI77" s="44">
        <v>0</v>
      </c>
      <c r="BJ77" s="44">
        <v>24851.525460000001</v>
      </c>
      <c r="BK77" s="58">
        <v>2029</v>
      </c>
      <c r="BL77" s="59" t="s">
        <v>594</v>
      </c>
      <c r="BM77" s="50">
        <v>108577</v>
      </c>
    </row>
    <row r="78" spans="2:65" ht="92.4" x14ac:dyDescent="0.3">
      <c r="B78" s="19"/>
      <c r="C78" s="19" t="s">
        <v>532</v>
      </c>
      <c r="D78" s="22" t="s">
        <v>533</v>
      </c>
      <c r="E78" s="19" t="s">
        <v>192</v>
      </c>
      <c r="F78" s="19" t="s">
        <v>534</v>
      </c>
      <c r="G78" s="19" t="s">
        <v>77</v>
      </c>
      <c r="H78" s="19" t="s">
        <v>76</v>
      </c>
      <c r="I78" s="19" t="s">
        <v>76</v>
      </c>
      <c r="J78" s="19" t="s">
        <v>456</v>
      </c>
      <c r="K78" s="19">
        <v>100</v>
      </c>
      <c r="L78" s="19">
        <v>260</v>
      </c>
      <c r="M78" s="19">
        <v>93</v>
      </c>
      <c r="N78" s="25">
        <v>93</v>
      </c>
      <c r="O78" s="19">
        <v>90</v>
      </c>
      <c r="P78" s="19" t="s">
        <v>475</v>
      </c>
      <c r="Q78" s="19" t="s">
        <v>291</v>
      </c>
      <c r="R78" s="28">
        <v>17798.590059999999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17798.590059999999</v>
      </c>
      <c r="AB78" s="28">
        <v>0</v>
      </c>
      <c r="AC78" s="44">
        <v>16374.702859999999</v>
      </c>
      <c r="AD78" s="44">
        <v>0</v>
      </c>
      <c r="AE78" s="44">
        <v>0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16374.702859999999</v>
      </c>
      <c r="AM78" s="44">
        <v>0</v>
      </c>
      <c r="AN78" s="44">
        <v>1423887.2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1423.8871999999999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44">
        <v>0</v>
      </c>
      <c r="BH78" s="44">
        <v>0</v>
      </c>
      <c r="BI78" s="44">
        <v>0</v>
      </c>
      <c r="BJ78" s="44">
        <v>17798.590059999999</v>
      </c>
      <c r="BK78" s="58">
        <v>2029</v>
      </c>
      <c r="BL78" s="59" t="s">
        <v>594</v>
      </c>
      <c r="BM78" s="50">
        <v>362083</v>
      </c>
    </row>
    <row r="79" spans="2:65" ht="79.2" x14ac:dyDescent="0.3">
      <c r="B79" s="19"/>
      <c r="C79" s="19" t="s">
        <v>317</v>
      </c>
      <c r="D79" s="22" t="s">
        <v>535</v>
      </c>
      <c r="E79" s="19" t="s">
        <v>192</v>
      </c>
      <c r="F79" s="19" t="s">
        <v>536</v>
      </c>
      <c r="G79" s="19" t="s">
        <v>77</v>
      </c>
      <c r="H79" s="19" t="s">
        <v>76</v>
      </c>
      <c r="I79" s="19" t="s">
        <v>77</v>
      </c>
      <c r="J79" s="19" t="s">
        <v>456</v>
      </c>
      <c r="K79" s="19">
        <v>82</v>
      </c>
      <c r="L79" s="19">
        <v>529</v>
      </c>
      <c r="M79" s="19">
        <v>131</v>
      </c>
      <c r="N79" s="25">
        <v>131</v>
      </c>
      <c r="O79" s="19">
        <v>90</v>
      </c>
      <c r="P79" s="19" t="s">
        <v>479</v>
      </c>
      <c r="Q79" s="19" t="s">
        <v>291</v>
      </c>
      <c r="R79" s="28">
        <v>15837.956749999999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15837.956749999999</v>
      </c>
      <c r="Y79" s="28">
        <v>0</v>
      </c>
      <c r="Z79" s="28">
        <v>0</v>
      </c>
      <c r="AA79" s="28">
        <v>0</v>
      </c>
      <c r="AB79" s="28">
        <v>0</v>
      </c>
      <c r="AC79" s="44">
        <v>14729.299779999999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14729.299779999999</v>
      </c>
      <c r="AJ79" s="44">
        <v>0</v>
      </c>
      <c r="AK79" s="44">
        <v>0</v>
      </c>
      <c r="AL79" s="44">
        <v>0</v>
      </c>
      <c r="AM79" s="44">
        <v>0</v>
      </c>
      <c r="AN79" s="44">
        <v>1108656.97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1108.65697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H79" s="44">
        <v>0</v>
      </c>
      <c r="BI79" s="44">
        <v>0</v>
      </c>
      <c r="BJ79" s="44">
        <v>15837.956749999999</v>
      </c>
      <c r="BK79" s="58">
        <v>2026</v>
      </c>
      <c r="BL79" s="59" t="s">
        <v>592</v>
      </c>
      <c r="BM79" s="50">
        <v>363666</v>
      </c>
    </row>
    <row r="80" spans="2:65" ht="79.2" x14ac:dyDescent="0.3">
      <c r="B80" s="19"/>
      <c r="C80" s="19" t="s">
        <v>537</v>
      </c>
      <c r="D80" s="22" t="s">
        <v>538</v>
      </c>
      <c r="E80" s="19" t="s">
        <v>192</v>
      </c>
      <c r="F80" s="19" t="s">
        <v>539</v>
      </c>
      <c r="G80" s="19" t="s">
        <v>77</v>
      </c>
      <c r="H80" s="19" t="s">
        <v>76</v>
      </c>
      <c r="I80" s="19" t="s">
        <v>77</v>
      </c>
      <c r="J80" s="19" t="s">
        <v>456</v>
      </c>
      <c r="K80" s="19">
        <v>90</v>
      </c>
      <c r="L80" s="19">
        <v>190</v>
      </c>
      <c r="M80" s="19">
        <v>9</v>
      </c>
      <c r="N80" s="25">
        <v>9</v>
      </c>
      <c r="O80" s="19">
        <v>90</v>
      </c>
      <c r="P80" s="19" t="s">
        <v>483</v>
      </c>
      <c r="Q80" s="19" t="s">
        <v>291</v>
      </c>
      <c r="R80" s="28">
        <v>12329.172610000001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12329.172610000001</v>
      </c>
      <c r="AB80" s="28">
        <v>0</v>
      </c>
      <c r="AC80" s="44">
        <v>11342.838800000001</v>
      </c>
      <c r="AD80" s="44">
        <v>0</v>
      </c>
      <c r="AE80" s="44">
        <v>0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11342.838800000001</v>
      </c>
      <c r="AM80" s="44">
        <v>0</v>
      </c>
      <c r="AN80" s="44">
        <v>986333.81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986.33381000000008</v>
      </c>
      <c r="AX80" s="44">
        <v>0</v>
      </c>
      <c r="AY80" s="44">
        <v>0</v>
      </c>
      <c r="AZ80" s="44">
        <v>0</v>
      </c>
      <c r="BA80" s="44">
        <v>0</v>
      </c>
      <c r="BB80" s="44">
        <v>0</v>
      </c>
      <c r="BC80" s="44">
        <v>0</v>
      </c>
      <c r="BD80" s="44">
        <v>0</v>
      </c>
      <c r="BE80" s="44">
        <v>0</v>
      </c>
      <c r="BF80" s="44">
        <v>0</v>
      </c>
      <c r="BG80" s="44">
        <v>0</v>
      </c>
      <c r="BH80" s="44">
        <v>0</v>
      </c>
      <c r="BI80" s="44">
        <v>0</v>
      </c>
      <c r="BJ80" s="44">
        <v>12329.17261</v>
      </c>
      <c r="BK80" s="58">
        <v>2029</v>
      </c>
      <c r="BL80" s="59" t="s">
        <v>594</v>
      </c>
      <c r="BM80" s="50">
        <v>437673</v>
      </c>
    </row>
    <row r="81" spans="2:65" ht="79.2" x14ac:dyDescent="0.3">
      <c r="B81" s="19"/>
      <c r="C81" s="19" t="s">
        <v>263</v>
      </c>
      <c r="D81" s="22" t="s">
        <v>540</v>
      </c>
      <c r="E81" s="19" t="s">
        <v>103</v>
      </c>
      <c r="F81" s="19" t="s">
        <v>541</v>
      </c>
      <c r="G81" s="19" t="s">
        <v>77</v>
      </c>
      <c r="H81" s="19" t="s">
        <v>76</v>
      </c>
      <c r="I81" s="19" t="s">
        <v>77</v>
      </c>
      <c r="J81" s="19" t="s">
        <v>456</v>
      </c>
      <c r="K81" s="19">
        <v>100</v>
      </c>
      <c r="L81" s="19">
        <v>739</v>
      </c>
      <c r="M81" s="19">
        <v>177</v>
      </c>
      <c r="N81" s="25">
        <v>177</v>
      </c>
      <c r="O81" s="19">
        <v>170</v>
      </c>
      <c r="P81" s="19" t="s">
        <v>542</v>
      </c>
      <c r="Q81" s="19" t="s">
        <v>458</v>
      </c>
      <c r="R81" s="28">
        <v>22685.854360000001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22685.854360000001</v>
      </c>
      <c r="Y81" s="28">
        <v>0</v>
      </c>
      <c r="Z81" s="28">
        <v>0</v>
      </c>
      <c r="AA81" s="28">
        <v>0</v>
      </c>
      <c r="AB81" s="28">
        <v>0</v>
      </c>
      <c r="AC81" s="44">
        <v>21097.844550000002</v>
      </c>
      <c r="AD81" s="44">
        <v>0</v>
      </c>
      <c r="AE81" s="44">
        <v>0</v>
      </c>
      <c r="AF81" s="44">
        <v>0</v>
      </c>
      <c r="AG81" s="44">
        <v>0</v>
      </c>
      <c r="AH81" s="44">
        <v>0</v>
      </c>
      <c r="AI81" s="44">
        <v>21097.844550000002</v>
      </c>
      <c r="AJ81" s="44">
        <v>0</v>
      </c>
      <c r="AK81" s="44">
        <v>0</v>
      </c>
      <c r="AL81" s="44">
        <v>0</v>
      </c>
      <c r="AM81" s="44">
        <v>0</v>
      </c>
      <c r="AN81" s="44">
        <v>1588009.81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1588.00981</v>
      </c>
      <c r="AU81" s="44">
        <v>0</v>
      </c>
      <c r="AV81" s="44">
        <v>0</v>
      </c>
      <c r="AW81" s="44">
        <v>0</v>
      </c>
      <c r="AX81" s="44">
        <v>0</v>
      </c>
      <c r="AY81" s="44">
        <v>0</v>
      </c>
      <c r="AZ81" s="44">
        <v>0</v>
      </c>
      <c r="BA81" s="44">
        <v>0</v>
      </c>
      <c r="BB81" s="44">
        <v>0</v>
      </c>
      <c r="BC81" s="44">
        <v>0</v>
      </c>
      <c r="BD81" s="44">
        <v>0</v>
      </c>
      <c r="BE81" s="44">
        <v>0</v>
      </c>
      <c r="BF81" s="44">
        <v>0</v>
      </c>
      <c r="BG81" s="44">
        <v>0</v>
      </c>
      <c r="BH81" s="44">
        <v>0</v>
      </c>
      <c r="BI81" s="44">
        <v>0</v>
      </c>
      <c r="BJ81" s="44">
        <v>22685.854360000001</v>
      </c>
      <c r="BK81" s="58">
        <v>2026</v>
      </c>
      <c r="BL81" s="59" t="s">
        <v>592</v>
      </c>
      <c r="BM81" s="50">
        <v>97284</v>
      </c>
    </row>
    <row r="82" spans="2:65" ht="79.2" x14ac:dyDescent="0.3">
      <c r="B82" s="19"/>
      <c r="C82" s="19" t="s">
        <v>543</v>
      </c>
      <c r="D82" s="22" t="s">
        <v>544</v>
      </c>
      <c r="E82" s="19" t="s">
        <v>103</v>
      </c>
      <c r="F82" s="19" t="s">
        <v>545</v>
      </c>
      <c r="G82" s="19" t="s">
        <v>77</v>
      </c>
      <c r="H82" s="19" t="s">
        <v>76</v>
      </c>
      <c r="I82" s="19" t="s">
        <v>77</v>
      </c>
      <c r="J82" s="19" t="s">
        <v>456</v>
      </c>
      <c r="K82" s="19">
        <v>100</v>
      </c>
      <c r="L82" s="19">
        <v>749</v>
      </c>
      <c r="M82" s="19">
        <v>223</v>
      </c>
      <c r="N82" s="25">
        <v>223</v>
      </c>
      <c r="O82" s="19">
        <v>130</v>
      </c>
      <c r="P82" s="19" t="s">
        <v>546</v>
      </c>
      <c r="Q82" s="19" t="s">
        <v>291</v>
      </c>
      <c r="R82" s="28">
        <v>19777.382850000002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19777.382850000002</v>
      </c>
      <c r="Y82" s="28">
        <v>0</v>
      </c>
      <c r="Z82" s="28">
        <v>0</v>
      </c>
      <c r="AA82" s="28">
        <v>0</v>
      </c>
      <c r="AB82" s="28">
        <v>0</v>
      </c>
      <c r="AC82" s="44">
        <v>18392.966049999999</v>
      </c>
      <c r="AD82" s="44">
        <v>0</v>
      </c>
      <c r="AE82" s="44">
        <v>0</v>
      </c>
      <c r="AF82" s="44">
        <v>0</v>
      </c>
      <c r="AG82" s="44">
        <v>0</v>
      </c>
      <c r="AH82" s="44">
        <v>0</v>
      </c>
      <c r="AI82" s="44">
        <v>18392.966049999999</v>
      </c>
      <c r="AJ82" s="44">
        <v>0</v>
      </c>
      <c r="AK82" s="44">
        <v>0</v>
      </c>
      <c r="AL82" s="44">
        <v>0</v>
      </c>
      <c r="AM82" s="44">
        <v>0</v>
      </c>
      <c r="AN82" s="44">
        <v>1384416.8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1384.4168</v>
      </c>
      <c r="AU82" s="44">
        <v>0</v>
      </c>
      <c r="AV82" s="44">
        <v>0</v>
      </c>
      <c r="AW82" s="44">
        <v>0</v>
      </c>
      <c r="AX82" s="44">
        <v>0</v>
      </c>
      <c r="AY82" s="44">
        <v>0</v>
      </c>
      <c r="AZ82" s="44">
        <v>0</v>
      </c>
      <c r="BA82" s="44">
        <v>0</v>
      </c>
      <c r="BB82" s="44">
        <v>0</v>
      </c>
      <c r="BC82" s="44">
        <v>0</v>
      </c>
      <c r="BD82" s="44">
        <v>0</v>
      </c>
      <c r="BE82" s="44">
        <v>0</v>
      </c>
      <c r="BF82" s="44">
        <v>0</v>
      </c>
      <c r="BG82" s="44">
        <v>0</v>
      </c>
      <c r="BH82" s="44">
        <v>0</v>
      </c>
      <c r="BI82" s="44">
        <v>0</v>
      </c>
      <c r="BJ82" s="44">
        <v>19777.382850000002</v>
      </c>
      <c r="BK82" s="58">
        <v>2026</v>
      </c>
      <c r="BL82" s="59" t="s">
        <v>592</v>
      </c>
      <c r="BM82" s="50">
        <v>108198</v>
      </c>
    </row>
    <row r="83" spans="2:65" ht="66" x14ac:dyDescent="0.3">
      <c r="B83" s="19"/>
      <c r="C83" s="19" t="s">
        <v>547</v>
      </c>
      <c r="D83" s="22" t="s">
        <v>548</v>
      </c>
      <c r="E83" s="19" t="s">
        <v>103</v>
      </c>
      <c r="F83" s="19" t="s">
        <v>549</v>
      </c>
      <c r="G83" s="19" t="s">
        <v>76</v>
      </c>
      <c r="H83" s="19" t="s">
        <v>77</v>
      </c>
      <c r="I83" s="19" t="s">
        <v>77</v>
      </c>
      <c r="J83" s="19" t="s">
        <v>456</v>
      </c>
      <c r="K83" s="19">
        <v>100</v>
      </c>
      <c r="L83" s="19">
        <v>9930</v>
      </c>
      <c r="M83" s="19">
        <v>2757</v>
      </c>
      <c r="N83" s="25">
        <v>2757</v>
      </c>
      <c r="O83" s="19">
        <v>300</v>
      </c>
      <c r="P83" s="19" t="s">
        <v>550</v>
      </c>
      <c r="Q83" s="19" t="s">
        <v>291</v>
      </c>
      <c r="R83" s="28">
        <v>37968.779900000009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37968.779900000009</v>
      </c>
      <c r="Y83" s="28">
        <v>0</v>
      </c>
      <c r="Z83" s="28">
        <v>0</v>
      </c>
      <c r="AA83" s="28">
        <v>0</v>
      </c>
      <c r="AB83" s="28">
        <v>0</v>
      </c>
      <c r="AC83" s="44">
        <v>35310.96531</v>
      </c>
      <c r="AD83" s="44">
        <v>0</v>
      </c>
      <c r="AE83" s="44">
        <v>0</v>
      </c>
      <c r="AF83" s="44">
        <v>0</v>
      </c>
      <c r="AG83" s="44">
        <v>0</v>
      </c>
      <c r="AH83" s="44">
        <v>0</v>
      </c>
      <c r="AI83" s="44">
        <v>35310.96531</v>
      </c>
      <c r="AJ83" s="44">
        <v>0</v>
      </c>
      <c r="AK83" s="44">
        <v>0</v>
      </c>
      <c r="AL83" s="44">
        <v>0</v>
      </c>
      <c r="AM83" s="44">
        <v>0</v>
      </c>
      <c r="AN83" s="44">
        <v>2657814.59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2657.81459</v>
      </c>
      <c r="AU83" s="44">
        <v>0</v>
      </c>
      <c r="AV83" s="44">
        <v>0</v>
      </c>
      <c r="AW83" s="44">
        <v>0</v>
      </c>
      <c r="AX83" s="44">
        <v>0</v>
      </c>
      <c r="AY83" s="44">
        <v>0</v>
      </c>
      <c r="AZ83" s="44">
        <v>0</v>
      </c>
      <c r="BA83" s="44">
        <v>0</v>
      </c>
      <c r="BB83" s="44">
        <v>0</v>
      </c>
      <c r="BC83" s="44">
        <v>0</v>
      </c>
      <c r="BD83" s="44">
        <v>0</v>
      </c>
      <c r="BE83" s="44">
        <v>0</v>
      </c>
      <c r="BF83" s="44">
        <v>0</v>
      </c>
      <c r="BG83" s="44">
        <v>0</v>
      </c>
      <c r="BH83" s="44">
        <v>0</v>
      </c>
      <c r="BI83" s="44">
        <v>0</v>
      </c>
      <c r="BJ83" s="44">
        <v>37968.779900000001</v>
      </c>
      <c r="BK83" s="58">
        <v>2026</v>
      </c>
      <c r="BL83" s="59" t="s">
        <v>592</v>
      </c>
      <c r="BM83" s="50">
        <v>97321</v>
      </c>
    </row>
    <row r="84" spans="2:65" ht="66" x14ac:dyDescent="0.3">
      <c r="B84" s="19"/>
      <c r="C84" s="19" t="s">
        <v>246</v>
      </c>
      <c r="D84" s="22" t="s">
        <v>551</v>
      </c>
      <c r="E84" s="19" t="s">
        <v>103</v>
      </c>
      <c r="F84" s="19" t="s">
        <v>552</v>
      </c>
      <c r="G84" s="19" t="s">
        <v>77</v>
      </c>
      <c r="H84" s="19" t="s">
        <v>76</v>
      </c>
      <c r="I84" s="19" t="s">
        <v>77</v>
      </c>
      <c r="J84" s="19" t="s">
        <v>456</v>
      </c>
      <c r="K84" s="19">
        <v>100</v>
      </c>
      <c r="L84" s="19">
        <v>912</v>
      </c>
      <c r="M84" s="19">
        <v>207</v>
      </c>
      <c r="N84" s="25">
        <v>207</v>
      </c>
      <c r="O84" s="19">
        <v>200</v>
      </c>
      <c r="P84" s="19" t="s">
        <v>553</v>
      </c>
      <c r="Q84" s="19" t="s">
        <v>291</v>
      </c>
      <c r="R84" s="28">
        <v>22975.494999999999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22975.494999999999</v>
      </c>
      <c r="Y84" s="28">
        <v>0</v>
      </c>
      <c r="Z84" s="28">
        <v>0</v>
      </c>
      <c r="AA84" s="28">
        <v>0</v>
      </c>
      <c r="AB84" s="28">
        <v>0</v>
      </c>
      <c r="AC84" s="44">
        <v>21367.210350000001</v>
      </c>
      <c r="AD84" s="44">
        <v>0</v>
      </c>
      <c r="AE84" s="44">
        <v>0</v>
      </c>
      <c r="AF84" s="44">
        <v>0</v>
      </c>
      <c r="AG84" s="44">
        <v>0</v>
      </c>
      <c r="AH84" s="44">
        <v>0</v>
      </c>
      <c r="AI84" s="44">
        <v>21367.210350000001</v>
      </c>
      <c r="AJ84" s="44">
        <v>0</v>
      </c>
      <c r="AK84" s="44">
        <v>0</v>
      </c>
      <c r="AL84" s="44">
        <v>0</v>
      </c>
      <c r="AM84" s="44">
        <v>0</v>
      </c>
      <c r="AN84" s="44">
        <v>1608284.65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1608.2846499999998</v>
      </c>
      <c r="AU84" s="44">
        <v>0</v>
      </c>
      <c r="AV84" s="44">
        <v>0</v>
      </c>
      <c r="AW84" s="44">
        <v>0</v>
      </c>
      <c r="AX84" s="44">
        <v>0</v>
      </c>
      <c r="AY84" s="44">
        <v>0</v>
      </c>
      <c r="AZ84" s="44">
        <v>0</v>
      </c>
      <c r="BA84" s="44">
        <v>0</v>
      </c>
      <c r="BB84" s="44">
        <v>0</v>
      </c>
      <c r="BC84" s="44">
        <v>0</v>
      </c>
      <c r="BD84" s="44">
        <v>0</v>
      </c>
      <c r="BE84" s="44">
        <v>0</v>
      </c>
      <c r="BF84" s="44">
        <v>0</v>
      </c>
      <c r="BG84" s="44">
        <v>0</v>
      </c>
      <c r="BH84" s="44">
        <v>0</v>
      </c>
      <c r="BI84" s="44">
        <v>0</v>
      </c>
      <c r="BJ84" s="44">
        <v>22975.494999999999</v>
      </c>
      <c r="BK84" s="58">
        <v>2026</v>
      </c>
      <c r="BL84" s="59" t="s">
        <v>592</v>
      </c>
      <c r="BM84" s="50">
        <v>96996</v>
      </c>
    </row>
    <row r="85" spans="2:65" x14ac:dyDescent="0.3">
      <c r="B85" s="4"/>
      <c r="C85" s="4" t="s">
        <v>2</v>
      </c>
      <c r="D85" s="31"/>
      <c r="E85" s="5"/>
      <c r="F85" s="5"/>
      <c r="G85" s="5"/>
      <c r="H85" s="4"/>
      <c r="I85" s="4"/>
      <c r="J85" s="5"/>
      <c r="K85" s="5"/>
      <c r="L85" s="5"/>
      <c r="M85" s="19"/>
      <c r="N85" s="19"/>
      <c r="O85" s="19"/>
      <c r="P85" s="41"/>
      <c r="Q85" s="5"/>
      <c r="R85" s="33">
        <f t="shared" ref="R85:BJ85" si="0">SUM(R8:R84)</f>
        <v>1237392.1084499999</v>
      </c>
      <c r="S85" s="33">
        <f t="shared" si="0"/>
        <v>0</v>
      </c>
      <c r="T85" s="33">
        <f t="shared" si="0"/>
        <v>264895.23300000001</v>
      </c>
      <c r="U85" s="33">
        <f t="shared" si="0"/>
        <v>223333.27242999998</v>
      </c>
      <c r="V85" s="33">
        <f t="shared" si="0"/>
        <v>0</v>
      </c>
      <c r="W85" s="33">
        <f t="shared" si="0"/>
        <v>0</v>
      </c>
      <c r="X85" s="33">
        <f t="shared" si="0"/>
        <v>286002.05841</v>
      </c>
      <c r="Y85" s="33">
        <f t="shared" si="0"/>
        <v>108122.54925000001</v>
      </c>
      <c r="Z85" s="33">
        <f t="shared" si="0"/>
        <v>0</v>
      </c>
      <c r="AA85" s="33">
        <f t="shared" si="0"/>
        <v>355038.99535999994</v>
      </c>
      <c r="AB85" s="33">
        <f t="shared" si="0"/>
        <v>0</v>
      </c>
      <c r="AC85" s="33">
        <f t="shared" si="0"/>
        <v>1151025.3297900001</v>
      </c>
      <c r="AD85" s="33">
        <f t="shared" si="0"/>
        <v>0</v>
      </c>
      <c r="AE85" s="33">
        <f t="shared" si="0"/>
        <v>249001.51900000003</v>
      </c>
      <c r="AF85" s="33">
        <f t="shared" si="0"/>
        <v>209933.27542999998</v>
      </c>
      <c r="AG85" s="33">
        <f t="shared" si="0"/>
        <v>0</v>
      </c>
      <c r="AH85" s="33">
        <f t="shared" si="0"/>
        <v>0</v>
      </c>
      <c r="AI85" s="33">
        <f t="shared" si="0"/>
        <v>265981.91431999998</v>
      </c>
      <c r="AJ85" s="33">
        <f t="shared" si="0"/>
        <v>99472.745309999998</v>
      </c>
      <c r="AK85" s="33">
        <f t="shared" si="0"/>
        <v>0</v>
      </c>
      <c r="AL85" s="33">
        <f t="shared" si="0"/>
        <v>326635.87573000003</v>
      </c>
      <c r="AM85" s="33">
        <f t="shared" si="0"/>
        <v>0</v>
      </c>
      <c r="AN85" s="33">
        <f t="shared" si="0"/>
        <v>86366778.660000026</v>
      </c>
      <c r="AO85" s="33">
        <f t="shared" si="0"/>
        <v>0</v>
      </c>
      <c r="AP85" s="33">
        <f t="shared" si="0"/>
        <v>15893.714000000004</v>
      </c>
      <c r="AQ85" s="33">
        <f t="shared" si="0"/>
        <v>13399.996999999998</v>
      </c>
      <c r="AR85" s="33">
        <f t="shared" si="0"/>
        <v>0</v>
      </c>
      <c r="AS85" s="33">
        <f t="shared" si="0"/>
        <v>0</v>
      </c>
      <c r="AT85" s="33">
        <f t="shared" si="0"/>
        <v>20020.144090000002</v>
      </c>
      <c r="AU85" s="33">
        <f t="shared" si="0"/>
        <v>8649.8039399999998</v>
      </c>
      <c r="AV85" s="33">
        <f t="shared" si="0"/>
        <v>0</v>
      </c>
      <c r="AW85" s="33">
        <f t="shared" si="0"/>
        <v>28403.119630000001</v>
      </c>
      <c r="AX85" s="33">
        <f t="shared" si="0"/>
        <v>0</v>
      </c>
      <c r="AY85" s="33">
        <f t="shared" si="0"/>
        <v>0</v>
      </c>
      <c r="AZ85" s="33">
        <f t="shared" si="0"/>
        <v>0</v>
      </c>
      <c r="BA85" s="33">
        <f t="shared" si="0"/>
        <v>0</v>
      </c>
      <c r="BB85" s="33">
        <f t="shared" si="0"/>
        <v>0</v>
      </c>
      <c r="BC85" s="33">
        <f t="shared" si="0"/>
        <v>0</v>
      </c>
      <c r="BD85" s="33">
        <f t="shared" si="0"/>
        <v>0</v>
      </c>
      <c r="BE85" s="33">
        <f t="shared" si="0"/>
        <v>0</v>
      </c>
      <c r="BF85" s="33">
        <f t="shared" si="0"/>
        <v>0</v>
      </c>
      <c r="BG85" s="33">
        <f t="shared" si="0"/>
        <v>0</v>
      </c>
      <c r="BH85" s="33">
        <f t="shared" si="0"/>
        <v>0</v>
      </c>
      <c r="BI85" s="33">
        <f t="shared" si="0"/>
        <v>0</v>
      </c>
      <c r="BJ85" s="33">
        <f t="shared" si="0"/>
        <v>1237392.1084499999</v>
      </c>
      <c r="BK85" s="53"/>
      <c r="BL85" s="53"/>
    </row>
    <row r="86" spans="2:65" x14ac:dyDescent="0.3">
      <c r="H86" s="5"/>
      <c r="I86" s="5"/>
      <c r="N86" s="41"/>
    </row>
    <row r="87" spans="2:65" ht="80.25" customHeight="1" x14ac:dyDescent="0.3">
      <c r="B87" s="101" t="s">
        <v>36</v>
      </c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65" x14ac:dyDescent="0.3">
      <c r="R88" s="24">
        <v>1000</v>
      </c>
    </row>
    <row r="89" spans="2:65" x14ac:dyDescent="0.3">
      <c r="R89" s="24">
        <v>1307611058.4500003</v>
      </c>
    </row>
    <row r="91" spans="2:65" x14ac:dyDescent="0.3">
      <c r="R91" s="24" t="b">
        <f>R89=R85</f>
        <v>0</v>
      </c>
    </row>
  </sheetData>
  <mergeCells count="29">
    <mergeCell ref="B3:AB3"/>
    <mergeCell ref="D5:D6"/>
    <mergeCell ref="L5:L6"/>
    <mergeCell ref="P5:P6"/>
    <mergeCell ref="B5:B6"/>
    <mergeCell ref="C5:C6"/>
    <mergeCell ref="F5:F6"/>
    <mergeCell ref="J5:J6"/>
    <mergeCell ref="K5:K6"/>
    <mergeCell ref="O5:O6"/>
    <mergeCell ref="R5:R6"/>
    <mergeCell ref="Q5:Q6"/>
    <mergeCell ref="B87:AB87"/>
    <mergeCell ref="AC5:AC6"/>
    <mergeCell ref="AN5:AN6"/>
    <mergeCell ref="G5:G6"/>
    <mergeCell ref="H5:H6"/>
    <mergeCell ref="I5:I6"/>
    <mergeCell ref="N5:N6"/>
    <mergeCell ref="E5:E6"/>
    <mergeCell ref="M5:M6"/>
    <mergeCell ref="S5:AB5"/>
    <mergeCell ref="AD5:AM5"/>
    <mergeCell ref="AO5:AX5"/>
    <mergeCell ref="AZ5:BI5"/>
    <mergeCell ref="BL5:BL6"/>
    <mergeCell ref="BK5:BK6"/>
    <mergeCell ref="AY5:AY6"/>
    <mergeCell ref="BJ5:BJ6"/>
  </mergeCells>
  <pageMargins left="0.25" right="0.25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BN13"/>
  <sheetViews>
    <sheetView tabSelected="1" view="pageBreakPreview" topLeftCell="B1" zoomScaleNormal="100" zoomScaleSheetLayoutView="100" workbookViewId="0">
      <selection activeCell="I5" sqref="I5:I7"/>
    </sheetView>
  </sheetViews>
  <sheetFormatPr defaultRowHeight="14.4" x14ac:dyDescent="0.3"/>
  <cols>
    <col min="2" max="2" width="7.5546875" customWidth="1"/>
    <col min="3" max="3" width="27.6640625" customWidth="1"/>
    <col min="4" max="4" width="49.109375" customWidth="1"/>
    <col min="5" max="5" width="15.44140625" customWidth="1"/>
    <col min="6" max="6" width="19.44140625" customWidth="1"/>
    <col min="7" max="7" width="15" customWidth="1"/>
    <col min="8" max="9" width="13.88671875" customWidth="1"/>
    <col min="10" max="10" width="26.5546875" customWidth="1"/>
    <col min="11" max="11" width="21.109375" customWidth="1"/>
    <col min="12" max="13" width="18.44140625" customWidth="1"/>
    <col min="14" max="14" width="15.88671875" customWidth="1"/>
    <col min="15" max="15" width="17.109375" customWidth="1"/>
    <col min="16" max="17" width="17" customWidth="1"/>
    <col min="18" max="18" width="23.109375" customWidth="1"/>
    <col min="19" max="19" width="12.88671875" customWidth="1"/>
    <col min="20" max="20" width="17.109375" customWidth="1"/>
    <col min="21" max="21" width="11.6640625" customWidth="1"/>
    <col min="22" max="22" width="14" customWidth="1"/>
    <col min="23" max="23" width="12.44140625" customWidth="1"/>
    <col min="24" max="24" width="17.44140625" customWidth="1"/>
    <col min="25" max="25" width="12.88671875" customWidth="1"/>
    <col min="26" max="27" width="10.88671875" customWidth="1"/>
    <col min="28" max="28" width="14.33203125" customWidth="1"/>
    <col min="29" max="29" width="20.109375" customWidth="1"/>
    <col min="30" max="30" width="14.5546875" customWidth="1"/>
    <col min="31" max="31" width="18.44140625" customWidth="1"/>
    <col min="32" max="32" width="12.44140625" customWidth="1"/>
    <col min="33" max="34" width="12.33203125" customWidth="1"/>
    <col min="35" max="35" width="17.5546875" customWidth="1"/>
    <col min="36" max="36" width="12.109375" customWidth="1"/>
    <col min="37" max="38" width="11" customWidth="1"/>
    <col min="39" max="39" width="14" customWidth="1"/>
    <col min="40" max="40" width="20" customWidth="1"/>
    <col min="41" max="41" width="15.6640625" customWidth="1"/>
    <col min="42" max="42" width="15" customWidth="1"/>
    <col min="43" max="43" width="14.109375" customWidth="1"/>
    <col min="44" max="44" width="13.109375" customWidth="1"/>
    <col min="45" max="45" width="12.6640625" customWidth="1"/>
    <col min="46" max="46" width="17" customWidth="1"/>
    <col min="47" max="47" width="12.109375" customWidth="1"/>
    <col min="48" max="49" width="13.6640625" customWidth="1"/>
    <col min="50" max="50" width="13.88671875" customWidth="1"/>
    <col min="51" max="51" width="20" customWidth="1"/>
    <col min="52" max="52" width="16.44140625" customWidth="1"/>
    <col min="53" max="53" width="14.88671875" customWidth="1"/>
    <col min="54" max="54" width="12.88671875" customWidth="1"/>
    <col min="55" max="55" width="15.33203125" customWidth="1"/>
    <col min="56" max="56" width="13.6640625" customWidth="1"/>
    <col min="57" max="57" width="13" customWidth="1"/>
    <col min="58" max="58" width="13.33203125" customWidth="1"/>
    <col min="59" max="59" width="13.5546875" customWidth="1"/>
    <col min="60" max="61" width="13.33203125" customWidth="1"/>
    <col min="62" max="63" width="15" customWidth="1"/>
    <col min="64" max="64" width="23.6640625" customWidth="1"/>
    <col min="65" max="65" width="17" customWidth="1"/>
    <col min="66" max="66" width="11.6640625" customWidth="1"/>
  </cols>
  <sheetData>
    <row r="2" spans="2:66" ht="15.75" customHeight="1" x14ac:dyDescent="0.3"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2"/>
      <c r="BM2" s="2" t="s">
        <v>608</v>
      </c>
    </row>
    <row r="3" spans="2:66" ht="81.75" customHeight="1" x14ac:dyDescent="0.3">
      <c r="B3" s="98" t="s">
        <v>615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18"/>
      <c r="AE3" s="18"/>
      <c r="AF3" s="18"/>
      <c r="AG3" s="18"/>
      <c r="AH3" s="18"/>
    </row>
    <row r="4" spans="2:66" x14ac:dyDescent="0.3">
      <c r="BM4" s="57" t="s">
        <v>55</v>
      </c>
      <c r="BN4" s="20"/>
    </row>
    <row r="5" spans="2:66" s="11" customFormat="1" ht="38.25" customHeight="1" x14ac:dyDescent="0.3">
      <c r="B5" s="118" t="s">
        <v>0</v>
      </c>
      <c r="C5" s="124" t="s">
        <v>38</v>
      </c>
      <c r="D5" s="124" t="s">
        <v>42</v>
      </c>
      <c r="E5" s="128" t="s">
        <v>43</v>
      </c>
      <c r="F5" s="118" t="s">
        <v>1</v>
      </c>
      <c r="G5" s="119" t="s">
        <v>16</v>
      </c>
      <c r="H5" s="128" t="s">
        <v>18</v>
      </c>
      <c r="I5" s="128" t="s">
        <v>19</v>
      </c>
      <c r="J5" s="118" t="s">
        <v>15</v>
      </c>
      <c r="K5" s="118" t="s">
        <v>11</v>
      </c>
      <c r="L5" s="118" t="s">
        <v>54</v>
      </c>
      <c r="M5" s="119" t="s">
        <v>46</v>
      </c>
      <c r="N5" s="128" t="s">
        <v>29</v>
      </c>
      <c r="O5" s="118" t="s">
        <v>3</v>
      </c>
      <c r="P5" s="119" t="s">
        <v>44</v>
      </c>
      <c r="Q5" s="119" t="s">
        <v>6</v>
      </c>
      <c r="R5" s="119" t="s">
        <v>588</v>
      </c>
      <c r="S5" s="121" t="s">
        <v>562</v>
      </c>
      <c r="T5" s="122"/>
      <c r="U5" s="122"/>
      <c r="V5" s="122"/>
      <c r="W5" s="122"/>
      <c r="X5" s="122"/>
      <c r="Y5" s="122"/>
      <c r="Z5" s="122"/>
      <c r="AA5" s="122"/>
      <c r="AB5" s="123"/>
      <c r="AC5" s="119" t="s">
        <v>583</v>
      </c>
      <c r="AD5" s="121" t="s">
        <v>566</v>
      </c>
      <c r="AE5" s="122"/>
      <c r="AF5" s="122"/>
      <c r="AG5" s="122"/>
      <c r="AH5" s="122"/>
      <c r="AI5" s="122"/>
      <c r="AJ5" s="122"/>
      <c r="AK5" s="122"/>
      <c r="AL5" s="122"/>
      <c r="AM5" s="123"/>
      <c r="AN5" s="119" t="s">
        <v>584</v>
      </c>
      <c r="AO5" s="121" t="s">
        <v>568</v>
      </c>
      <c r="AP5" s="122"/>
      <c r="AQ5" s="122"/>
      <c r="AR5" s="122"/>
      <c r="AS5" s="122"/>
      <c r="AT5" s="122"/>
      <c r="AU5" s="122"/>
      <c r="AV5" s="122"/>
      <c r="AW5" s="122"/>
      <c r="AX5" s="123"/>
      <c r="AY5" s="119" t="s">
        <v>589</v>
      </c>
      <c r="AZ5" s="121" t="s">
        <v>590</v>
      </c>
      <c r="BA5" s="122"/>
      <c r="BB5" s="122"/>
      <c r="BC5" s="122"/>
      <c r="BD5" s="122"/>
      <c r="BE5" s="122"/>
      <c r="BF5" s="122"/>
      <c r="BG5" s="122"/>
      <c r="BH5" s="122"/>
      <c r="BI5" s="122"/>
      <c r="BJ5" s="123"/>
      <c r="BK5" s="119" t="s">
        <v>591</v>
      </c>
      <c r="BL5" s="119" t="s">
        <v>10</v>
      </c>
      <c r="BM5" s="118" t="s">
        <v>31</v>
      </c>
      <c r="BN5" s="142"/>
    </row>
    <row r="6" spans="2:66" s="11" customFormat="1" ht="51" customHeight="1" x14ac:dyDescent="0.3">
      <c r="B6" s="118"/>
      <c r="C6" s="124"/>
      <c r="D6" s="124"/>
      <c r="E6" s="143"/>
      <c r="F6" s="118"/>
      <c r="G6" s="144"/>
      <c r="H6" s="143"/>
      <c r="I6" s="143"/>
      <c r="J6" s="118"/>
      <c r="K6" s="118"/>
      <c r="L6" s="118"/>
      <c r="M6" s="144"/>
      <c r="N6" s="143"/>
      <c r="O6" s="118"/>
      <c r="P6" s="144"/>
      <c r="Q6" s="144"/>
      <c r="R6" s="144"/>
      <c r="S6" s="145"/>
      <c r="T6" s="146"/>
      <c r="U6" s="146"/>
      <c r="V6" s="146"/>
      <c r="W6" s="146"/>
      <c r="X6" s="146"/>
      <c r="Y6" s="146"/>
      <c r="Z6" s="146"/>
      <c r="AA6" s="146"/>
      <c r="AB6" s="147"/>
      <c r="AC6" s="144"/>
      <c r="AD6" s="145"/>
      <c r="AE6" s="146"/>
      <c r="AF6" s="146"/>
      <c r="AG6" s="146"/>
      <c r="AH6" s="146"/>
      <c r="AI6" s="146"/>
      <c r="AJ6" s="146"/>
      <c r="AK6" s="146"/>
      <c r="AL6" s="146"/>
      <c r="AM6" s="147"/>
      <c r="AN6" s="144"/>
      <c r="AO6" s="145"/>
      <c r="AP6" s="146"/>
      <c r="AQ6" s="146"/>
      <c r="AR6" s="146"/>
      <c r="AS6" s="146"/>
      <c r="AT6" s="146"/>
      <c r="AU6" s="146"/>
      <c r="AV6" s="146"/>
      <c r="AW6" s="146"/>
      <c r="AX6" s="147"/>
      <c r="AY6" s="144"/>
      <c r="AZ6" s="145"/>
      <c r="BA6" s="146"/>
      <c r="BB6" s="146"/>
      <c r="BC6" s="146"/>
      <c r="BD6" s="146"/>
      <c r="BE6" s="146"/>
      <c r="BF6" s="146"/>
      <c r="BG6" s="146"/>
      <c r="BH6" s="146"/>
      <c r="BI6" s="146"/>
      <c r="BJ6" s="147"/>
      <c r="BK6" s="144"/>
      <c r="BL6" s="144"/>
      <c r="BM6" s="118"/>
      <c r="BN6" s="142"/>
    </row>
    <row r="7" spans="2:66" s="11" customFormat="1" ht="125.25" customHeight="1" x14ac:dyDescent="0.3">
      <c r="B7" s="118"/>
      <c r="C7" s="124"/>
      <c r="D7" s="124"/>
      <c r="E7" s="129"/>
      <c r="F7" s="118"/>
      <c r="G7" s="120"/>
      <c r="H7" s="129"/>
      <c r="I7" s="129"/>
      <c r="J7" s="118"/>
      <c r="K7" s="118"/>
      <c r="L7" s="118"/>
      <c r="M7" s="120"/>
      <c r="N7" s="129"/>
      <c r="O7" s="118"/>
      <c r="P7" s="120"/>
      <c r="Q7" s="120"/>
      <c r="R7" s="120"/>
      <c r="S7" s="15">
        <v>2021</v>
      </c>
      <c r="T7" s="15">
        <v>2022</v>
      </c>
      <c r="U7" s="15">
        <v>2023</v>
      </c>
      <c r="V7" s="15">
        <v>2024</v>
      </c>
      <c r="W7" s="15">
        <v>2025</v>
      </c>
      <c r="X7" s="13">
        <v>2026</v>
      </c>
      <c r="Y7" s="13">
        <v>2027</v>
      </c>
      <c r="Z7" s="13">
        <v>2028</v>
      </c>
      <c r="AA7" s="13">
        <v>2029</v>
      </c>
      <c r="AB7" s="13">
        <v>2030</v>
      </c>
      <c r="AC7" s="120"/>
      <c r="AD7" s="15">
        <v>2021</v>
      </c>
      <c r="AE7" s="15">
        <v>2022</v>
      </c>
      <c r="AF7" s="15">
        <v>2023</v>
      </c>
      <c r="AG7" s="15">
        <v>2024</v>
      </c>
      <c r="AH7" s="15">
        <v>2025</v>
      </c>
      <c r="AI7" s="13">
        <v>2026</v>
      </c>
      <c r="AJ7" s="13">
        <v>2027</v>
      </c>
      <c r="AK7" s="13">
        <v>2028</v>
      </c>
      <c r="AL7" s="13">
        <v>2029</v>
      </c>
      <c r="AM7" s="13">
        <v>2030</v>
      </c>
      <c r="AN7" s="120"/>
      <c r="AO7" s="15">
        <v>2021</v>
      </c>
      <c r="AP7" s="15">
        <v>2022</v>
      </c>
      <c r="AQ7" s="15">
        <v>2023</v>
      </c>
      <c r="AR7" s="15">
        <v>2024</v>
      </c>
      <c r="AS7" s="15">
        <v>2025</v>
      </c>
      <c r="AT7" s="13">
        <v>2026</v>
      </c>
      <c r="AU7" s="13">
        <v>2027</v>
      </c>
      <c r="AV7" s="13">
        <v>2028</v>
      </c>
      <c r="AW7" s="13">
        <v>2029</v>
      </c>
      <c r="AX7" s="13">
        <v>2030</v>
      </c>
      <c r="AY7" s="120"/>
      <c r="AZ7" s="15">
        <v>2020</v>
      </c>
      <c r="BA7" s="15">
        <v>2021</v>
      </c>
      <c r="BB7" s="15">
        <v>2022</v>
      </c>
      <c r="BC7" s="15">
        <v>2023</v>
      </c>
      <c r="BD7" s="15">
        <v>2024</v>
      </c>
      <c r="BE7" s="15">
        <v>2025</v>
      </c>
      <c r="BF7" s="13">
        <v>2026</v>
      </c>
      <c r="BG7" s="13">
        <v>2027</v>
      </c>
      <c r="BH7" s="13">
        <v>2028</v>
      </c>
      <c r="BI7" s="13">
        <v>2029</v>
      </c>
      <c r="BJ7" s="13">
        <v>2030</v>
      </c>
      <c r="BK7" s="120"/>
      <c r="BL7" s="120"/>
      <c r="BM7" s="118"/>
      <c r="BN7" s="142"/>
    </row>
    <row r="8" spans="2:66" x14ac:dyDescent="0.3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  <c r="AL8" s="8">
        <v>37</v>
      </c>
      <c r="AM8" s="8">
        <v>38</v>
      </c>
      <c r="AN8" s="8">
        <v>39</v>
      </c>
      <c r="AO8" s="8">
        <v>40</v>
      </c>
      <c r="AP8" s="8">
        <v>41</v>
      </c>
      <c r="AQ8" s="8">
        <v>42</v>
      </c>
      <c r="AR8" s="8">
        <v>43</v>
      </c>
      <c r="AS8" s="8">
        <v>44</v>
      </c>
      <c r="AT8" s="8">
        <v>45</v>
      </c>
      <c r="AU8" s="8">
        <v>46</v>
      </c>
      <c r="AV8" s="8">
        <v>47</v>
      </c>
      <c r="AW8" s="8">
        <v>48</v>
      </c>
      <c r="AX8" s="8">
        <v>49</v>
      </c>
      <c r="AY8" s="8">
        <v>50</v>
      </c>
      <c r="AZ8" s="8">
        <v>51</v>
      </c>
      <c r="BA8" s="8">
        <v>52</v>
      </c>
      <c r="BB8" s="8">
        <v>53</v>
      </c>
      <c r="BC8" s="8">
        <v>54</v>
      </c>
      <c r="BD8" s="8">
        <v>55</v>
      </c>
      <c r="BE8" s="8">
        <v>56</v>
      </c>
      <c r="BF8" s="8">
        <v>57</v>
      </c>
      <c r="BG8" s="8">
        <v>58</v>
      </c>
      <c r="BH8" s="8">
        <v>59</v>
      </c>
      <c r="BI8" s="8">
        <v>60</v>
      </c>
      <c r="BJ8" s="8">
        <v>61</v>
      </c>
      <c r="BK8" s="8">
        <v>62</v>
      </c>
      <c r="BL8" s="8">
        <v>63</v>
      </c>
      <c r="BM8" s="8">
        <v>64</v>
      </c>
    </row>
    <row r="9" spans="2:66" s="35" customFormat="1" ht="66" x14ac:dyDescent="0.3">
      <c r="B9" s="19">
        <v>1</v>
      </c>
      <c r="C9" s="19" t="s">
        <v>185</v>
      </c>
      <c r="D9" s="19" t="s">
        <v>185</v>
      </c>
      <c r="E9" s="19" t="s">
        <v>192</v>
      </c>
      <c r="F9" s="19" t="s">
        <v>555</v>
      </c>
      <c r="G9" s="19" t="s">
        <v>77</v>
      </c>
      <c r="H9" s="19" t="s">
        <v>76</v>
      </c>
      <c r="I9" s="19" t="s">
        <v>77</v>
      </c>
      <c r="J9" s="19" t="s">
        <v>556</v>
      </c>
      <c r="K9" s="19">
        <v>100</v>
      </c>
      <c r="L9" s="19">
        <v>406</v>
      </c>
      <c r="M9" s="19">
        <f>L9</f>
        <v>406</v>
      </c>
      <c r="N9" s="19" t="s">
        <v>81</v>
      </c>
      <c r="O9" s="19">
        <v>84</v>
      </c>
      <c r="P9" s="19" t="s">
        <v>355</v>
      </c>
      <c r="Q9" s="19" t="s">
        <v>96</v>
      </c>
      <c r="R9" s="28">
        <v>6000</v>
      </c>
      <c r="S9" s="28">
        <v>0</v>
      </c>
      <c r="T9" s="33">
        <v>6000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5640</v>
      </c>
      <c r="AD9" s="28">
        <v>0</v>
      </c>
      <c r="AE9" s="28">
        <v>5640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44">
        <v>360</v>
      </c>
      <c r="AO9" s="44">
        <v>0</v>
      </c>
      <c r="AP9" s="44">
        <v>360</v>
      </c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44">
        <f>6000</f>
        <v>6000</v>
      </c>
      <c r="BL9" s="25">
        <v>2022</v>
      </c>
      <c r="BM9" s="26" t="s">
        <v>99</v>
      </c>
    </row>
    <row r="10" spans="2:66" ht="118.8" x14ac:dyDescent="0.3">
      <c r="B10" s="19">
        <v>2</v>
      </c>
      <c r="C10" s="4" t="s">
        <v>231</v>
      </c>
      <c r="D10" s="19" t="s">
        <v>557</v>
      </c>
      <c r="E10" s="19" t="s">
        <v>105</v>
      </c>
      <c r="F10" s="4" t="s">
        <v>558</v>
      </c>
      <c r="G10" s="19" t="s">
        <v>76</v>
      </c>
      <c r="H10" s="19" t="s">
        <v>77</v>
      </c>
      <c r="I10" s="19" t="s">
        <v>77</v>
      </c>
      <c r="J10" s="4" t="s">
        <v>559</v>
      </c>
      <c r="K10" s="19">
        <v>81</v>
      </c>
      <c r="L10" s="19">
        <v>2773</v>
      </c>
      <c r="M10" s="19">
        <v>2773</v>
      </c>
      <c r="N10" s="19" t="s">
        <v>76</v>
      </c>
      <c r="O10" s="19">
        <v>1230</v>
      </c>
      <c r="P10" s="19" t="s">
        <v>560</v>
      </c>
      <c r="Q10" s="19" t="s">
        <v>121</v>
      </c>
      <c r="R10" s="28">
        <v>200000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200000</v>
      </c>
      <c r="Y10" s="28">
        <v>0</v>
      </c>
      <c r="Z10" s="28">
        <v>0</v>
      </c>
      <c r="AA10" s="28">
        <v>0</v>
      </c>
      <c r="AB10" s="28">
        <v>0</v>
      </c>
      <c r="AC10" s="28">
        <v>186000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186000</v>
      </c>
      <c r="AJ10" s="28">
        <v>0</v>
      </c>
      <c r="AK10" s="28">
        <v>0</v>
      </c>
      <c r="AL10" s="28">
        <v>0</v>
      </c>
      <c r="AM10" s="28">
        <v>0</v>
      </c>
      <c r="AN10" s="44">
        <v>14000</v>
      </c>
      <c r="AO10" s="45">
        <v>0</v>
      </c>
      <c r="AP10" s="44">
        <v>0</v>
      </c>
      <c r="AQ10" s="43">
        <f t="shared" ref="AQ10:AS10" si="0">U10-AF10</f>
        <v>0</v>
      </c>
      <c r="AR10" s="43">
        <f t="shared" si="0"/>
        <v>0</v>
      </c>
      <c r="AS10" s="43">
        <f t="shared" si="0"/>
        <v>0</v>
      </c>
      <c r="AT10" s="43">
        <f>X10-AI10</f>
        <v>14000</v>
      </c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44">
        <f>AC10+AN10</f>
        <v>200000</v>
      </c>
      <c r="BL10" s="25">
        <v>2026</v>
      </c>
      <c r="BM10" s="26" t="s">
        <v>592</v>
      </c>
    </row>
    <row r="11" spans="2:66" x14ac:dyDescent="0.3">
      <c r="B11" s="4"/>
      <c r="C11" s="4" t="s">
        <v>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  <c r="P11" s="5"/>
      <c r="Q11" s="4"/>
      <c r="R11" s="45">
        <v>206000</v>
      </c>
      <c r="S11" s="45">
        <v>0</v>
      </c>
      <c r="T11" s="45">
        <v>6000</v>
      </c>
      <c r="U11" s="45">
        <v>0</v>
      </c>
      <c r="V11" s="45">
        <v>0</v>
      </c>
      <c r="W11" s="45">
        <v>0</v>
      </c>
      <c r="X11" s="45">
        <v>200000</v>
      </c>
      <c r="Y11" s="45">
        <v>0</v>
      </c>
      <c r="Z11" s="45">
        <v>0</v>
      </c>
      <c r="AA11" s="45">
        <v>0</v>
      </c>
      <c r="AB11" s="45">
        <v>0</v>
      </c>
      <c r="AC11" s="45">
        <v>191640</v>
      </c>
      <c r="AD11" s="45">
        <v>0</v>
      </c>
      <c r="AE11" s="45">
        <v>5640</v>
      </c>
      <c r="AF11" s="45">
        <v>0</v>
      </c>
      <c r="AG11" s="45">
        <v>0</v>
      </c>
      <c r="AH11" s="45">
        <v>0</v>
      </c>
      <c r="AI11" s="45">
        <v>186000</v>
      </c>
      <c r="AJ11" s="45">
        <v>0</v>
      </c>
      <c r="AK11" s="45">
        <v>0</v>
      </c>
      <c r="AL11" s="45">
        <v>0</v>
      </c>
      <c r="AM11" s="45">
        <v>0</v>
      </c>
      <c r="AN11" s="45">
        <v>14360</v>
      </c>
      <c r="AO11" s="45">
        <v>0</v>
      </c>
      <c r="AP11" s="45">
        <v>360</v>
      </c>
      <c r="AQ11" s="42">
        <f t="shared" ref="AQ11:AT11" si="1">SUM(AQ9:AQ10)</f>
        <v>0</v>
      </c>
      <c r="AR11" s="42">
        <f t="shared" si="1"/>
        <v>0</v>
      </c>
      <c r="AS11" s="42">
        <f t="shared" si="1"/>
        <v>0</v>
      </c>
      <c r="AT11" s="42">
        <f t="shared" si="1"/>
        <v>14000</v>
      </c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25"/>
      <c r="BL11" s="25"/>
      <c r="BM11" s="25"/>
    </row>
    <row r="13" spans="2:66" ht="83.25" customHeight="1" x14ac:dyDescent="0.3">
      <c r="B13" s="136" t="s">
        <v>37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</row>
  </sheetData>
  <autoFilter ref="B8:BL8"/>
  <mergeCells count="30">
    <mergeCell ref="BK5:BK7"/>
    <mergeCell ref="AO5:AX6"/>
    <mergeCell ref="AZ5:BJ6"/>
    <mergeCell ref="B3:AC3"/>
    <mergeCell ref="AC5:AC7"/>
    <mergeCell ref="AN5:AN7"/>
    <mergeCell ref="H5:H7"/>
    <mergeCell ref="I5:I7"/>
    <mergeCell ref="E5:E7"/>
    <mergeCell ref="M5:M7"/>
    <mergeCell ref="S5:AB6"/>
    <mergeCell ref="AD5:AM6"/>
    <mergeCell ref="Q5:Q7"/>
    <mergeCell ref="G5:G7"/>
    <mergeCell ref="BN5:BN7"/>
    <mergeCell ref="BM5:BM7"/>
    <mergeCell ref="B13:AB13"/>
    <mergeCell ref="B5:B7"/>
    <mergeCell ref="C5:C7"/>
    <mergeCell ref="F5:F7"/>
    <mergeCell ref="J5:J7"/>
    <mergeCell ref="K5:K7"/>
    <mergeCell ref="N5:N7"/>
    <mergeCell ref="O5:O7"/>
    <mergeCell ref="P5:P7"/>
    <mergeCell ref="R5:R7"/>
    <mergeCell ref="D5:D7"/>
    <mergeCell ref="L5:L7"/>
    <mergeCell ref="BL5:BL7"/>
    <mergeCell ref="AY5:AY7"/>
  </mergeCells>
  <pageMargins left="0.25" right="0.25" top="0.75" bottom="0.75" header="0.3" footer="0.3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4.1 приложение</vt:lpstr>
      <vt:lpstr>4.1.1 приложение</vt:lpstr>
      <vt:lpstr>4.1.2 приложение</vt:lpstr>
      <vt:lpstr>4.2 приложение</vt:lpstr>
      <vt:lpstr>4.2.1 приложение</vt:lpstr>
      <vt:lpstr>4.3 приложение</vt:lpstr>
      <vt:lpstr>4.4 приложение</vt:lpstr>
      <vt:lpstr>'4.1 приложение'!Область_печати</vt:lpstr>
      <vt:lpstr>'4.1.1 приложение'!Область_печати</vt:lpstr>
      <vt:lpstr>'4.1.2 приложение'!Область_печати</vt:lpstr>
      <vt:lpstr>'4.2 приложение'!Область_печати</vt:lpstr>
      <vt:lpstr>'4.2.1 приложение'!Область_печати</vt:lpstr>
      <vt:lpstr>'4.3 приложение'!Область_печати</vt:lpstr>
      <vt:lpstr>'4.4 приложение'!Область_печати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2025-12-26T15:30:33Z</dcterms:modified>
</cp:coreProperties>
</file>